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codeName="ThisWorkbook" defaultThemeVersion="124226"/>
  <mc:AlternateContent xmlns:mc="http://schemas.openxmlformats.org/markup-compatibility/2006">
    <mc:Choice Requires="x15">
      <x15ac:absPath xmlns:x15ac="http://schemas.microsoft.com/office/spreadsheetml/2010/11/ac" url="M:\Leading Age\2017-05 SNF 2018P\"/>
    </mc:Choice>
  </mc:AlternateContent>
  <bookViews>
    <workbookView xWindow="0" yWindow="0" windowWidth="7845" windowHeight="6240" tabRatio="792" activeTab="1"/>
  </bookViews>
  <sheets>
    <sheet name="RUG IV 2018 URBAN Rates" sheetId="12" r:id="rId1"/>
    <sheet name="RUG IV 2018 RURAL Rates " sheetId="13" r:id="rId2"/>
  </sheets>
  <definedNames>
    <definedName name="_xlnm._FilterDatabase" localSheetId="0" hidden="1">'RUG IV 2018 URBAN Rates'!#REF!</definedName>
  </definedNames>
  <calcPr calcId="171027"/>
</workbook>
</file>

<file path=xl/calcChain.xml><?xml version="1.0" encoding="utf-8"?>
<calcChain xmlns="http://schemas.openxmlformats.org/spreadsheetml/2006/main">
  <c r="J5" i="13" l="1"/>
  <c r="O6" i="13" l="1"/>
  <c r="O6" i="12"/>
  <c r="J5" i="12"/>
  <c r="C14" i="12"/>
  <c r="C15" i="12"/>
  <c r="C16" i="12"/>
  <c r="C17" i="12"/>
  <c r="C18" i="12"/>
  <c r="C19" i="12"/>
  <c r="C20" i="12"/>
  <c r="C21" i="12"/>
  <c r="C22" i="12"/>
  <c r="C23" i="12"/>
  <c r="C13" i="12"/>
  <c r="J3" i="13"/>
  <c r="J4" i="13" s="1"/>
  <c r="G13" i="13"/>
  <c r="G14" i="12"/>
  <c r="L80" i="13"/>
  <c r="E35" i="13"/>
  <c r="L80" i="12"/>
  <c r="J4" i="12"/>
  <c r="E35" i="12"/>
  <c r="C78" i="13"/>
  <c r="C77" i="13"/>
  <c r="C76" i="13"/>
  <c r="C75" i="13"/>
  <c r="C74" i="13"/>
  <c r="C73" i="13"/>
  <c r="C72" i="13"/>
  <c r="C71" i="13"/>
  <c r="C70" i="13"/>
  <c r="C69" i="13"/>
  <c r="C68" i="13"/>
  <c r="C67" i="13"/>
  <c r="C66" i="13"/>
  <c r="C65" i="13"/>
  <c r="C64" i="13"/>
  <c r="C63" i="13"/>
  <c r="C62" i="13"/>
  <c r="C61" i="13"/>
  <c r="C60" i="13"/>
  <c r="C59" i="13"/>
  <c r="H59" i="13" s="1"/>
  <c r="C58" i="13"/>
  <c r="C57" i="13"/>
  <c r="C56" i="13"/>
  <c r="H56" i="13" s="1"/>
  <c r="C55" i="13"/>
  <c r="C54" i="13"/>
  <c r="C53" i="13"/>
  <c r="C52" i="13"/>
  <c r="C51" i="13"/>
  <c r="C50" i="13"/>
  <c r="C49" i="13"/>
  <c r="C48" i="13"/>
  <c r="H48" i="13" s="1"/>
  <c r="F78" i="13"/>
  <c r="F77" i="13"/>
  <c r="F76" i="13"/>
  <c r="F75" i="13"/>
  <c r="F74" i="13"/>
  <c r="F73" i="13"/>
  <c r="F72" i="13"/>
  <c r="F71" i="13"/>
  <c r="F70" i="13"/>
  <c r="F69" i="13"/>
  <c r="F68" i="13"/>
  <c r="F67" i="13"/>
  <c r="H67" i="13" s="1"/>
  <c r="F66" i="13"/>
  <c r="F65" i="13"/>
  <c r="F64" i="13"/>
  <c r="H64" i="13" s="1"/>
  <c r="F63" i="13"/>
  <c r="F62" i="13"/>
  <c r="F61" i="13"/>
  <c r="F60" i="13"/>
  <c r="F59" i="13"/>
  <c r="F58" i="13"/>
  <c r="F57" i="13"/>
  <c r="F56" i="13"/>
  <c r="F55" i="13"/>
  <c r="F54" i="13"/>
  <c r="F53" i="13"/>
  <c r="F52" i="13"/>
  <c r="F51" i="13"/>
  <c r="F50" i="13"/>
  <c r="F49" i="13"/>
  <c r="F48" i="13"/>
  <c r="G78" i="13"/>
  <c r="H78" i="13" s="1"/>
  <c r="G77" i="13"/>
  <c r="G76" i="13"/>
  <c r="G75" i="13"/>
  <c r="G74" i="13"/>
  <c r="G73" i="13"/>
  <c r="H73" i="13" s="1"/>
  <c r="G72" i="13"/>
  <c r="G71" i="13"/>
  <c r="G70" i="13"/>
  <c r="G69" i="13"/>
  <c r="H69" i="13" s="1"/>
  <c r="G68" i="13"/>
  <c r="G67" i="13"/>
  <c r="G66" i="13"/>
  <c r="G65" i="13"/>
  <c r="H65" i="13" s="1"/>
  <c r="G64" i="13"/>
  <c r="G63" i="13"/>
  <c r="G62" i="13"/>
  <c r="G61" i="13"/>
  <c r="G60" i="13"/>
  <c r="G59" i="13"/>
  <c r="G58" i="13"/>
  <c r="G57" i="13"/>
  <c r="H57" i="13" s="1"/>
  <c r="G56" i="13"/>
  <c r="G55" i="13"/>
  <c r="G54" i="13"/>
  <c r="G53" i="13"/>
  <c r="G52" i="13"/>
  <c r="G51" i="13"/>
  <c r="G50" i="13"/>
  <c r="G49" i="13"/>
  <c r="G48" i="13"/>
  <c r="G47" i="13"/>
  <c r="C13" i="13"/>
  <c r="H13" i="13" s="1"/>
  <c r="E13" i="13"/>
  <c r="C14" i="13"/>
  <c r="E14" i="13"/>
  <c r="G14" i="13"/>
  <c r="C15" i="13"/>
  <c r="E15" i="13"/>
  <c r="G15" i="13"/>
  <c r="C16" i="13"/>
  <c r="H16" i="13" s="1"/>
  <c r="E16" i="13"/>
  <c r="G16" i="13"/>
  <c r="C17" i="13"/>
  <c r="E17" i="13"/>
  <c r="G17" i="13"/>
  <c r="C18" i="13"/>
  <c r="E18" i="13"/>
  <c r="G18" i="13"/>
  <c r="C19" i="13"/>
  <c r="E19" i="13"/>
  <c r="G19" i="13"/>
  <c r="C20" i="13"/>
  <c r="E20" i="13"/>
  <c r="G20" i="13"/>
  <c r="C21" i="13"/>
  <c r="E21" i="13"/>
  <c r="H21" i="13" s="1"/>
  <c r="G21" i="13"/>
  <c r="C22" i="13"/>
  <c r="E22" i="13"/>
  <c r="G22" i="13"/>
  <c r="H22" i="13" s="1"/>
  <c r="C23" i="13"/>
  <c r="E23" i="13"/>
  <c r="G23" i="13"/>
  <c r="C24" i="13"/>
  <c r="H24" i="13" s="1"/>
  <c r="E24" i="13"/>
  <c r="G24" i="13"/>
  <c r="C25" i="13"/>
  <c r="E25" i="13"/>
  <c r="G25" i="13"/>
  <c r="C26" i="13"/>
  <c r="E26" i="13"/>
  <c r="G26" i="13"/>
  <c r="C27" i="13"/>
  <c r="E27" i="13"/>
  <c r="G27" i="13"/>
  <c r="C28" i="13"/>
  <c r="E28" i="13"/>
  <c r="G28" i="13"/>
  <c r="C29" i="13"/>
  <c r="E29" i="13"/>
  <c r="G29" i="13"/>
  <c r="C30" i="13"/>
  <c r="E30" i="13"/>
  <c r="G30" i="13"/>
  <c r="C31" i="13"/>
  <c r="E31" i="13"/>
  <c r="G31" i="13"/>
  <c r="H31" i="13" s="1"/>
  <c r="C32" i="13"/>
  <c r="H32" i="13" s="1"/>
  <c r="E32" i="13"/>
  <c r="G32" i="13"/>
  <c r="C33" i="13"/>
  <c r="E33" i="13"/>
  <c r="G33" i="13"/>
  <c r="C34" i="13"/>
  <c r="E34" i="13"/>
  <c r="G34" i="13"/>
  <c r="C35" i="13"/>
  <c r="G35" i="13"/>
  <c r="C36" i="13"/>
  <c r="F36" i="13"/>
  <c r="G36" i="13"/>
  <c r="C37" i="13"/>
  <c r="F37" i="13"/>
  <c r="G37" i="13"/>
  <c r="C38" i="13"/>
  <c r="F38" i="13"/>
  <c r="G38" i="13"/>
  <c r="C39" i="13"/>
  <c r="F39" i="13"/>
  <c r="G39" i="13"/>
  <c r="C40" i="13"/>
  <c r="F40" i="13"/>
  <c r="G40" i="13"/>
  <c r="C41" i="13"/>
  <c r="F41" i="13"/>
  <c r="G41" i="13"/>
  <c r="C42" i="13"/>
  <c r="F42" i="13"/>
  <c r="G42" i="13"/>
  <c r="H42" i="13" s="1"/>
  <c r="I42" i="13" s="1"/>
  <c r="C43" i="13"/>
  <c r="H43" i="13" s="1"/>
  <c r="F43" i="13"/>
  <c r="G43" i="13"/>
  <c r="C44" i="13"/>
  <c r="F44" i="13"/>
  <c r="G44" i="13"/>
  <c r="C45" i="13"/>
  <c r="F45" i="13"/>
  <c r="G45" i="13"/>
  <c r="H45" i="13" s="1"/>
  <c r="C46" i="13"/>
  <c r="F46" i="13"/>
  <c r="G46" i="13"/>
  <c r="C47" i="13"/>
  <c r="F47" i="13"/>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F78" i="12"/>
  <c r="F77" i="12"/>
  <c r="F76" i="12"/>
  <c r="F75" i="12"/>
  <c r="F74" i="12"/>
  <c r="F73" i="12"/>
  <c r="F72" i="12"/>
  <c r="F71" i="12"/>
  <c r="F70" i="12"/>
  <c r="F69" i="12"/>
  <c r="F68" i="12"/>
  <c r="F67" i="12"/>
  <c r="F66" i="12"/>
  <c r="F65" i="12"/>
  <c r="F64" i="12"/>
  <c r="F63" i="12"/>
  <c r="F62" i="12"/>
  <c r="F61" i="12"/>
  <c r="F60" i="12"/>
  <c r="F59" i="12"/>
  <c r="F58" i="12"/>
  <c r="F57" i="12"/>
  <c r="F56" i="12"/>
  <c r="F55" i="12"/>
  <c r="H55" i="12" s="1"/>
  <c r="F54" i="12"/>
  <c r="F53" i="12"/>
  <c r="F52" i="12"/>
  <c r="F51" i="12"/>
  <c r="F50" i="12"/>
  <c r="F49" i="12"/>
  <c r="F48"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E13" i="12"/>
  <c r="G13" i="12"/>
  <c r="E14" i="12"/>
  <c r="E15" i="12"/>
  <c r="G15" i="12"/>
  <c r="E16" i="12"/>
  <c r="G16" i="12"/>
  <c r="E17" i="12"/>
  <c r="G17" i="12"/>
  <c r="E18" i="12"/>
  <c r="G18" i="12"/>
  <c r="E19" i="12"/>
  <c r="G19" i="12"/>
  <c r="E20" i="12"/>
  <c r="G20" i="12"/>
  <c r="E21" i="12"/>
  <c r="G21" i="12"/>
  <c r="E22" i="12"/>
  <c r="G22" i="12"/>
  <c r="E23" i="12"/>
  <c r="G23" i="12"/>
  <c r="C24" i="12"/>
  <c r="E24" i="12"/>
  <c r="G24" i="12"/>
  <c r="C25" i="12"/>
  <c r="E25" i="12"/>
  <c r="G25" i="12"/>
  <c r="C26" i="12"/>
  <c r="E26" i="12"/>
  <c r="G26" i="12"/>
  <c r="C27" i="12"/>
  <c r="E27" i="12"/>
  <c r="G27" i="12"/>
  <c r="C28" i="12"/>
  <c r="E28" i="12"/>
  <c r="G28" i="12"/>
  <c r="C29" i="12"/>
  <c r="E29" i="12"/>
  <c r="G29" i="12"/>
  <c r="C30" i="12"/>
  <c r="E30" i="12"/>
  <c r="H30" i="12" s="1"/>
  <c r="G30" i="12"/>
  <c r="C31" i="12"/>
  <c r="E31" i="12"/>
  <c r="G31" i="12"/>
  <c r="C32" i="12"/>
  <c r="E32" i="12"/>
  <c r="G32" i="12"/>
  <c r="C33" i="12"/>
  <c r="E33" i="12"/>
  <c r="G33" i="12"/>
  <c r="C34" i="12"/>
  <c r="E34" i="12"/>
  <c r="G34" i="12"/>
  <c r="C35" i="12"/>
  <c r="G35" i="12"/>
  <c r="C36" i="12"/>
  <c r="F36" i="12"/>
  <c r="G36" i="12"/>
  <c r="C37" i="12"/>
  <c r="F37" i="12"/>
  <c r="G37" i="12"/>
  <c r="C38" i="12"/>
  <c r="F38" i="12"/>
  <c r="G38" i="12"/>
  <c r="C39" i="12"/>
  <c r="F39" i="12"/>
  <c r="G39" i="12"/>
  <c r="C40" i="12"/>
  <c r="F40" i="12"/>
  <c r="G40" i="12"/>
  <c r="C41" i="12"/>
  <c r="F41" i="12"/>
  <c r="G41" i="12"/>
  <c r="C42" i="12"/>
  <c r="F42" i="12"/>
  <c r="G42" i="12"/>
  <c r="C43" i="12"/>
  <c r="F43" i="12"/>
  <c r="G43" i="12"/>
  <c r="C44" i="12"/>
  <c r="F44" i="12"/>
  <c r="G44" i="12"/>
  <c r="C45" i="12"/>
  <c r="F45" i="12"/>
  <c r="G45" i="12"/>
  <c r="C46" i="12"/>
  <c r="F46" i="12"/>
  <c r="G46" i="12"/>
  <c r="C47" i="12"/>
  <c r="F47" i="12"/>
  <c r="H75" i="13"/>
  <c r="H19" i="13"/>
  <c r="H53" i="13" l="1"/>
  <c r="I53" i="13" s="1"/>
  <c r="H17" i="13"/>
  <c r="J17" i="13" s="1"/>
  <c r="H62" i="13"/>
  <c r="H39" i="13"/>
  <c r="J39" i="13" s="1"/>
  <c r="H61" i="13"/>
  <c r="J61" i="13" s="1"/>
  <c r="H74" i="13"/>
  <c r="H20" i="13"/>
  <c r="J20" i="13" s="1"/>
  <c r="H28" i="13"/>
  <c r="J28" i="13" s="1"/>
  <c r="H29" i="13"/>
  <c r="I29" i="13" s="1"/>
  <c r="H52" i="13"/>
  <c r="I52" i="13" s="1"/>
  <c r="H60" i="13"/>
  <c r="H35" i="13"/>
  <c r="H49" i="12"/>
  <c r="J49" i="12" s="1"/>
  <c r="H67" i="12"/>
  <c r="J67" i="12" s="1"/>
  <c r="H20" i="12"/>
  <c r="J20" i="12" s="1"/>
  <c r="H66" i="12"/>
  <c r="I66" i="12" s="1"/>
  <c r="H37" i="13"/>
  <c r="J37" i="13" s="1"/>
  <c r="H34" i="13"/>
  <c r="J34" i="13" s="1"/>
  <c r="H18" i="13"/>
  <c r="H55" i="13"/>
  <c r="J55" i="13" s="1"/>
  <c r="H70" i="13"/>
  <c r="I70" i="13" s="1"/>
  <c r="H63" i="13"/>
  <c r="J63" i="13" s="1"/>
  <c r="H26" i="13"/>
  <c r="J26" i="13" s="1"/>
  <c r="H28" i="12"/>
  <c r="J28" i="12" s="1"/>
  <c r="H62" i="12"/>
  <c r="J62" i="12" s="1"/>
  <c r="H70" i="12"/>
  <c r="I70" i="12" s="1"/>
  <c r="H25" i="13"/>
  <c r="J25" i="13" s="1"/>
  <c r="H72" i="13"/>
  <c r="I72" i="13" s="1"/>
  <c r="H46" i="13"/>
  <c r="J46" i="13" s="1"/>
  <c r="H33" i="13"/>
  <c r="J33" i="13" s="1"/>
  <c r="H27" i="13"/>
  <c r="J27" i="13" s="1"/>
  <c r="H14" i="13"/>
  <c r="J14" i="13" s="1"/>
  <c r="H58" i="13"/>
  <c r="J58" i="13" s="1"/>
  <c r="H68" i="13"/>
  <c r="J73" i="13"/>
  <c r="J21" i="13"/>
  <c r="J24" i="13"/>
  <c r="J48" i="13"/>
  <c r="J55" i="12"/>
  <c r="J45" i="13"/>
  <c r="J30" i="12"/>
  <c r="H38" i="13"/>
  <c r="J38" i="13" s="1"/>
  <c r="H15" i="13"/>
  <c r="I15" i="13" s="1"/>
  <c r="H49" i="13"/>
  <c r="J49" i="13" s="1"/>
  <c r="H47" i="13"/>
  <c r="J47" i="13" s="1"/>
  <c r="H50" i="13"/>
  <c r="I50" i="13" s="1"/>
  <c r="H54" i="13"/>
  <c r="J54" i="13" s="1"/>
  <c r="H66" i="13"/>
  <c r="J66" i="13" s="1"/>
  <c r="H51" i="13"/>
  <c r="I51" i="13" s="1"/>
  <c r="H76" i="13"/>
  <c r="I76" i="13" s="1"/>
  <c r="H40" i="13"/>
  <c r="J40" i="13" s="1"/>
  <c r="H36" i="13"/>
  <c r="I36" i="13" s="1"/>
  <c r="H41" i="13"/>
  <c r="J41" i="13" s="1"/>
  <c r="H77" i="13"/>
  <c r="J77" i="13" s="1"/>
  <c r="H44" i="13"/>
  <c r="J44" i="13" s="1"/>
  <c r="H71" i="13"/>
  <c r="I71" i="13" s="1"/>
  <c r="H23" i="13"/>
  <c r="H30" i="13"/>
  <c r="J30" i="13" s="1"/>
  <c r="H17" i="12"/>
  <c r="I17" i="12" s="1"/>
  <c r="H15" i="12"/>
  <c r="J15" i="12" s="1"/>
  <c r="H74" i="12"/>
  <c r="J74" i="12" s="1"/>
  <c r="H78" i="12"/>
  <c r="J78" i="12" s="1"/>
  <c r="H59" i="12"/>
  <c r="H27" i="12"/>
  <c r="J27" i="12" s="1"/>
  <c r="H21" i="12"/>
  <c r="H63" i="12"/>
  <c r="J63" i="12" s="1"/>
  <c r="H71" i="12"/>
  <c r="I71" i="12" s="1"/>
  <c r="H32" i="12"/>
  <c r="I32" i="12" s="1"/>
  <c r="H25" i="12"/>
  <c r="J25" i="12" s="1"/>
  <c r="H22" i="12"/>
  <c r="J22" i="12" s="1"/>
  <c r="H18" i="12"/>
  <c r="J18" i="12" s="1"/>
  <c r="H16" i="12"/>
  <c r="J16" i="12" s="1"/>
  <c r="H53" i="12"/>
  <c r="J53" i="12" s="1"/>
  <c r="H57" i="12"/>
  <c r="I57" i="12" s="1"/>
  <c r="H61" i="12"/>
  <c r="J61" i="12" s="1"/>
  <c r="H73" i="12"/>
  <c r="J73" i="12" s="1"/>
  <c r="H77" i="12"/>
  <c r="J77" i="12" s="1"/>
  <c r="H51" i="12"/>
  <c r="J51" i="12" s="1"/>
  <c r="J53" i="13"/>
  <c r="J19" i="13"/>
  <c r="H33" i="12"/>
  <c r="J33" i="12" s="1"/>
  <c r="H50" i="12"/>
  <c r="J50" i="12" s="1"/>
  <c r="H75" i="12"/>
  <c r="J75" i="12" s="1"/>
  <c r="H48" i="12"/>
  <c r="J48" i="12" s="1"/>
  <c r="H52" i="12"/>
  <c r="J52" i="12" s="1"/>
  <c r="H56" i="12"/>
  <c r="J56" i="12" s="1"/>
  <c r="H76" i="12"/>
  <c r="J76" i="12" s="1"/>
  <c r="H23" i="12"/>
  <c r="J23" i="12" s="1"/>
  <c r="H19" i="12"/>
  <c r="J19" i="12" s="1"/>
  <c r="H45" i="12"/>
  <c r="J45" i="12" s="1"/>
  <c r="H37" i="12"/>
  <c r="I37" i="12" s="1"/>
  <c r="H35" i="12"/>
  <c r="J35" i="12" s="1"/>
  <c r="I21" i="13"/>
  <c r="I13" i="13"/>
  <c r="I39" i="13"/>
  <c r="I25" i="13"/>
  <c r="I64" i="13"/>
  <c r="I22" i="13"/>
  <c r="J18" i="13"/>
  <c r="H47" i="12"/>
  <c r="J47" i="12" s="1"/>
  <c r="H43" i="12"/>
  <c r="J43" i="12" s="1"/>
  <c r="H41" i="12"/>
  <c r="J41" i="12" s="1"/>
  <c r="H40" i="12"/>
  <c r="J40" i="12" s="1"/>
  <c r="H39" i="12"/>
  <c r="J39" i="12" s="1"/>
  <c r="H31" i="12"/>
  <c r="J31" i="12" s="1"/>
  <c r="H29" i="12"/>
  <c r="J29" i="12" s="1"/>
  <c r="H26" i="12"/>
  <c r="J26" i="12" s="1"/>
  <c r="H24" i="12"/>
  <c r="J24" i="12" s="1"/>
  <c r="H54" i="12"/>
  <c r="J54" i="12" s="1"/>
  <c r="H58" i="12"/>
  <c r="J58" i="12" s="1"/>
  <c r="H64" i="12"/>
  <c r="J64" i="12" s="1"/>
  <c r="H72" i="12"/>
  <c r="J72" i="12" s="1"/>
  <c r="J66" i="12"/>
  <c r="H14" i="12"/>
  <c r="J14" i="12" s="1"/>
  <c r="H13" i="12"/>
  <c r="J13" i="12" s="1"/>
  <c r="H60" i="12"/>
  <c r="J60" i="12" s="1"/>
  <c r="H68" i="12"/>
  <c r="J68" i="12" s="1"/>
  <c r="J57" i="12"/>
  <c r="J70" i="12"/>
  <c r="J59" i="12"/>
  <c r="H46" i="12"/>
  <c r="J46" i="12" s="1"/>
  <c r="H44" i="12"/>
  <c r="J44" i="12" s="1"/>
  <c r="H42" i="12"/>
  <c r="J42" i="12" s="1"/>
  <c r="H38" i="12"/>
  <c r="J38" i="12" s="1"/>
  <c r="H36" i="12"/>
  <c r="J36" i="12" s="1"/>
  <c r="H34" i="12"/>
  <c r="J34" i="12" s="1"/>
  <c r="J21" i="12"/>
  <c r="H65" i="12"/>
  <c r="J65" i="12" s="1"/>
  <c r="H69" i="12"/>
  <c r="J69" i="12" s="1"/>
  <c r="J23" i="13"/>
  <c r="J67" i="13"/>
  <c r="J32" i="13"/>
  <c r="J22" i="13"/>
  <c r="J31" i="13"/>
  <c r="J42" i="13"/>
  <c r="K42" i="13" s="1"/>
  <c r="O42" i="13" s="1"/>
  <c r="J72" i="13"/>
  <c r="J62" i="13"/>
  <c r="J64" i="13"/>
  <c r="J52" i="13"/>
  <c r="J57" i="13"/>
  <c r="J68" i="13"/>
  <c r="J35" i="13"/>
  <c r="J75" i="13"/>
  <c r="I60" i="12"/>
  <c r="J15" i="13"/>
  <c r="J78" i="13"/>
  <c r="J65" i="13"/>
  <c r="J60" i="13"/>
  <c r="J56" i="13"/>
  <c r="J69" i="13"/>
  <c r="J43" i="13"/>
  <c r="J13" i="13"/>
  <c r="J59" i="13"/>
  <c r="J74" i="13"/>
  <c r="J16" i="13"/>
  <c r="I30" i="12"/>
  <c r="I13" i="12"/>
  <c r="I53" i="12"/>
  <c r="K53" i="12" s="1"/>
  <c r="M53" i="12" s="1"/>
  <c r="I44" i="12"/>
  <c r="K44" i="12" s="1"/>
  <c r="O44" i="12" s="1"/>
  <c r="I40" i="12"/>
  <c r="I24" i="12"/>
  <c r="I59" i="12"/>
  <c r="I51" i="12"/>
  <c r="K51" i="12" s="1"/>
  <c r="O51" i="12" s="1"/>
  <c r="I26" i="12"/>
  <c r="K26" i="12" s="1"/>
  <c r="M26" i="12" s="1"/>
  <c r="I62" i="12"/>
  <c r="I55" i="12"/>
  <c r="I49" i="12"/>
  <c r="I47" i="12"/>
  <c r="I21" i="12"/>
  <c r="I34" i="12"/>
  <c r="K34" i="12" s="1"/>
  <c r="M34" i="12" s="1"/>
  <c r="I22" i="12"/>
  <c r="K22" i="12" s="1"/>
  <c r="P22" i="12" s="1"/>
  <c r="I52" i="12"/>
  <c r="K52" i="12" s="1"/>
  <c r="P52" i="12" s="1"/>
  <c r="I78" i="12"/>
  <c r="K78" i="12" s="1"/>
  <c r="M78" i="12" s="1"/>
  <c r="I35" i="12"/>
  <c r="I19" i="12"/>
  <c r="K19" i="12" s="1"/>
  <c r="P19" i="12" s="1"/>
  <c r="I20" i="12"/>
  <c r="I76" i="12"/>
  <c r="I56" i="12"/>
  <c r="K56" i="12" s="1"/>
  <c r="O56" i="12" s="1"/>
  <c r="I16" i="13"/>
  <c r="I14" i="13"/>
  <c r="I78" i="13"/>
  <c r="I73" i="13"/>
  <c r="I65" i="13"/>
  <c r="I60" i="13"/>
  <c r="I57" i="13"/>
  <c r="I28" i="13"/>
  <c r="I48" i="13"/>
  <c r="I47" i="13"/>
  <c r="I59" i="13"/>
  <c r="I18" i="13"/>
  <c r="I75" i="13"/>
  <c r="I45" i="13"/>
  <c r="I62" i="13"/>
  <c r="I56" i="13"/>
  <c r="I34" i="13"/>
  <c r="I68" i="13"/>
  <c r="I17" i="13"/>
  <c r="I20" i="13"/>
  <c r="I35" i="13"/>
  <c r="I43" i="13"/>
  <c r="I61" i="13"/>
  <c r="I40" i="13"/>
  <c r="I19" i="13"/>
  <c r="I74" i="13"/>
  <c r="I23" i="13"/>
  <c r="I67" i="13"/>
  <c r="I69" i="13"/>
  <c r="I30" i="13"/>
  <c r="I31" i="13"/>
  <c r="I26" i="13"/>
  <c r="I32" i="13"/>
  <c r="I24" i="13"/>
  <c r="K47" i="12" l="1"/>
  <c r="P47" i="12" s="1"/>
  <c r="K40" i="12"/>
  <c r="O40" i="12" s="1"/>
  <c r="K60" i="12"/>
  <c r="M60" i="12" s="1"/>
  <c r="K35" i="12"/>
  <c r="P35" i="12" s="1"/>
  <c r="K18" i="13"/>
  <c r="M18" i="13" s="1"/>
  <c r="K23" i="13"/>
  <c r="P23" i="13" s="1"/>
  <c r="K13" i="12"/>
  <c r="M13" i="12" s="1"/>
  <c r="K76" i="12"/>
  <c r="O76" i="12" s="1"/>
  <c r="K21" i="12"/>
  <c r="P21" i="12" s="1"/>
  <c r="K24" i="12"/>
  <c r="M24" i="12" s="1"/>
  <c r="J71" i="13"/>
  <c r="K71" i="13" s="1"/>
  <c r="K17" i="13"/>
  <c r="P17" i="13" s="1"/>
  <c r="K45" i="13"/>
  <c r="P45" i="13" s="1"/>
  <c r="I55" i="13"/>
  <c r="K55" i="13" s="1"/>
  <c r="M55" i="13" s="1"/>
  <c r="K35" i="13"/>
  <c r="P35" i="13" s="1"/>
  <c r="K21" i="13"/>
  <c r="O21" i="13" s="1"/>
  <c r="I54" i="13"/>
  <c r="K54" i="13" s="1"/>
  <c r="O54" i="13" s="1"/>
  <c r="I37" i="13"/>
  <c r="K37" i="13" s="1"/>
  <c r="J29" i="13"/>
  <c r="K29" i="13" s="1"/>
  <c r="K19" i="13"/>
  <c r="O19" i="13" s="1"/>
  <c r="K60" i="13"/>
  <c r="O60" i="13" s="1"/>
  <c r="J51" i="13"/>
  <c r="K51" i="13" s="1"/>
  <c r="P51" i="13" s="1"/>
  <c r="I49" i="13"/>
  <c r="K49" i="13" s="1"/>
  <c r="O49" i="13" s="1"/>
  <c r="K73" i="13"/>
  <c r="P73" i="13" s="1"/>
  <c r="K48" i="13"/>
  <c r="P48" i="13" s="1"/>
  <c r="J76" i="13"/>
  <c r="K76" i="13" s="1"/>
  <c r="I27" i="13"/>
  <c r="K27" i="13" s="1"/>
  <c r="O27" i="13" s="1"/>
  <c r="K34" i="13"/>
  <c r="M34" i="13" s="1"/>
  <c r="K26" i="13"/>
  <c r="O26" i="13" s="1"/>
  <c r="K31" i="13"/>
  <c r="O31" i="13" s="1"/>
  <c r="K16" i="13"/>
  <c r="O16" i="13" s="1"/>
  <c r="I58" i="13"/>
  <c r="K58" i="13" s="1"/>
  <c r="O58" i="13" s="1"/>
  <c r="K30" i="13"/>
  <c r="O30" i="13" s="1"/>
  <c r="K75" i="13"/>
  <c r="P75" i="13" s="1"/>
  <c r="I44" i="13"/>
  <c r="K44" i="13" s="1"/>
  <c r="M44" i="13" s="1"/>
  <c r="K61" i="13"/>
  <c r="M61" i="13" s="1"/>
  <c r="I67" i="12"/>
  <c r="K67" i="12" s="1"/>
  <c r="M67" i="12" s="1"/>
  <c r="I63" i="12"/>
  <c r="K63" i="12" s="1"/>
  <c r="O63" i="12" s="1"/>
  <c r="K49" i="12"/>
  <c r="M49" i="12" s="1"/>
  <c r="I50" i="12"/>
  <c r="K50" i="12" s="1"/>
  <c r="I28" i="12"/>
  <c r="K28" i="12" s="1"/>
  <c r="O28" i="12" s="1"/>
  <c r="I18" i="12"/>
  <c r="K18" i="12" s="1"/>
  <c r="P18" i="12" s="1"/>
  <c r="I46" i="12"/>
  <c r="K46" i="12" s="1"/>
  <c r="M46" i="12" s="1"/>
  <c r="I41" i="12"/>
  <c r="K41" i="12" s="1"/>
  <c r="M41" i="12" s="1"/>
  <c r="K59" i="12"/>
  <c r="P44" i="12"/>
  <c r="K55" i="12"/>
  <c r="M55" i="12" s="1"/>
  <c r="I58" i="12"/>
  <c r="K58" i="12" s="1"/>
  <c r="M58" i="12" s="1"/>
  <c r="K70" i="12"/>
  <c r="M70" i="12" s="1"/>
  <c r="J71" i="12"/>
  <c r="K71" i="12" s="1"/>
  <c r="K66" i="12"/>
  <c r="O66" i="12" s="1"/>
  <c r="I65" i="12"/>
  <c r="K65" i="12" s="1"/>
  <c r="M65" i="12" s="1"/>
  <c r="J37" i="12"/>
  <c r="K37" i="12" s="1"/>
  <c r="M37" i="12" s="1"/>
  <c r="K30" i="12"/>
  <c r="M30" i="12" s="1"/>
  <c r="I16" i="12"/>
  <c r="K16" i="12" s="1"/>
  <c r="O16" i="12" s="1"/>
  <c r="I23" i="12"/>
  <c r="K23" i="12" s="1"/>
  <c r="P23" i="12" s="1"/>
  <c r="I31" i="12"/>
  <c r="K31" i="12" s="1"/>
  <c r="M31" i="12" s="1"/>
  <c r="I72" i="12"/>
  <c r="K72" i="12" s="1"/>
  <c r="P72" i="12" s="1"/>
  <c r="I61" i="12"/>
  <c r="K61" i="12" s="1"/>
  <c r="O61" i="12" s="1"/>
  <c r="I27" i="12"/>
  <c r="K27" i="12" s="1"/>
  <c r="J17" i="12"/>
  <c r="K17" i="12" s="1"/>
  <c r="M17" i="12" s="1"/>
  <c r="I54" i="12"/>
  <c r="K54" i="12" s="1"/>
  <c r="O54" i="12" s="1"/>
  <c r="M44" i="12"/>
  <c r="K20" i="12"/>
  <c r="O20" i="12" s="1"/>
  <c r="I43" i="12"/>
  <c r="K43" i="12" s="1"/>
  <c r="P43" i="12" s="1"/>
  <c r="I42" i="12"/>
  <c r="K42" i="12" s="1"/>
  <c r="M42" i="12" s="1"/>
  <c r="I75" i="12"/>
  <c r="K75" i="12" s="1"/>
  <c r="P75" i="12" s="1"/>
  <c r="I45" i="12"/>
  <c r="K45" i="12" s="1"/>
  <c r="M45" i="12" s="1"/>
  <c r="K47" i="13"/>
  <c r="P47" i="13" s="1"/>
  <c r="K62" i="12"/>
  <c r="O62" i="12" s="1"/>
  <c r="I48" i="12"/>
  <c r="K48" i="12" s="1"/>
  <c r="K57" i="12"/>
  <c r="K25" i="13"/>
  <c r="O25" i="13" s="1"/>
  <c r="I33" i="13"/>
  <c r="K33" i="13" s="1"/>
  <c r="O33" i="13" s="1"/>
  <c r="I63" i="13"/>
  <c r="K63" i="13" s="1"/>
  <c r="O63" i="13" s="1"/>
  <c r="K72" i="13"/>
  <c r="M72" i="13" s="1"/>
  <c r="I38" i="12"/>
  <c r="K38" i="12" s="1"/>
  <c r="M38" i="12" s="1"/>
  <c r="J70" i="13"/>
  <c r="K70" i="13" s="1"/>
  <c r="I46" i="13"/>
  <c r="K46" i="13" s="1"/>
  <c r="O46" i="13" s="1"/>
  <c r="I41" i="13"/>
  <c r="K41" i="13" s="1"/>
  <c r="P41" i="13" s="1"/>
  <c r="I77" i="12"/>
  <c r="K77" i="12" s="1"/>
  <c r="P77" i="12" s="1"/>
  <c r="I39" i="12"/>
  <c r="K39" i="12" s="1"/>
  <c r="M39" i="12" s="1"/>
  <c r="I74" i="12"/>
  <c r="K74" i="12" s="1"/>
  <c r="P74" i="12" s="1"/>
  <c r="K24" i="13"/>
  <c r="M24" i="13" s="1"/>
  <c r="I77" i="13"/>
  <c r="K77" i="13" s="1"/>
  <c r="P77" i="13" s="1"/>
  <c r="I64" i="12"/>
  <c r="K64" i="12" s="1"/>
  <c r="M64" i="12" s="1"/>
  <c r="J32" i="12"/>
  <c r="K32" i="12" s="1"/>
  <c r="I36" i="12"/>
  <c r="K36" i="12" s="1"/>
  <c r="P36" i="12" s="1"/>
  <c r="K43" i="13"/>
  <c r="M43" i="13" s="1"/>
  <c r="K32" i="13"/>
  <c r="M32" i="13" s="1"/>
  <c r="I73" i="12"/>
  <c r="K73" i="12" s="1"/>
  <c r="I15" i="12"/>
  <c r="K15" i="12" s="1"/>
  <c r="P15" i="12" s="1"/>
  <c r="I69" i="12"/>
  <c r="K69" i="12" s="1"/>
  <c r="I68" i="12"/>
  <c r="K68" i="12" s="1"/>
  <c r="M68" i="12" s="1"/>
  <c r="I25" i="12"/>
  <c r="K25" i="12" s="1"/>
  <c r="M25" i="12" s="1"/>
  <c r="P51" i="12"/>
  <c r="K13" i="13"/>
  <c r="M13" i="13" s="1"/>
  <c r="I14" i="12"/>
  <c r="K14" i="12" s="1"/>
  <c r="P14" i="12" s="1"/>
  <c r="I33" i="12"/>
  <c r="K33" i="12" s="1"/>
  <c r="P33" i="12" s="1"/>
  <c r="I29" i="12"/>
  <c r="K29" i="12" s="1"/>
  <c r="O29" i="12" s="1"/>
  <c r="K69" i="13"/>
  <c r="O69" i="13" s="1"/>
  <c r="K68" i="13"/>
  <c r="P68" i="13" s="1"/>
  <c r="K62" i="13"/>
  <c r="O62" i="13" s="1"/>
  <c r="J36" i="13"/>
  <c r="K36" i="13" s="1"/>
  <c r="K67" i="13"/>
  <c r="O67" i="13" s="1"/>
  <c r="I66" i="13"/>
  <c r="K66" i="13" s="1"/>
  <c r="K14" i="13"/>
  <c r="P14" i="13" s="1"/>
  <c r="J50" i="13"/>
  <c r="K50" i="13" s="1"/>
  <c r="O50" i="13" s="1"/>
  <c r="I38" i="13"/>
  <c r="K38" i="13" s="1"/>
  <c r="P38" i="13" s="1"/>
  <c r="K65" i="13"/>
  <c r="M65" i="13" s="1"/>
  <c r="K56" i="13"/>
  <c r="P56" i="13" s="1"/>
  <c r="K57" i="13"/>
  <c r="O57" i="13" s="1"/>
  <c r="K40" i="13"/>
  <c r="P40" i="13" s="1"/>
  <c r="K53" i="13"/>
  <c r="P53" i="13" s="1"/>
  <c r="K74" i="13"/>
  <c r="M74" i="13" s="1"/>
  <c r="K59" i="13"/>
  <c r="M59" i="13" s="1"/>
  <c r="K52" i="13"/>
  <c r="O52" i="13" s="1"/>
  <c r="K78" i="13"/>
  <c r="P78" i="13" s="1"/>
  <c r="K28" i="13"/>
  <c r="O28" i="13" s="1"/>
  <c r="K15" i="13"/>
  <c r="P15" i="13" s="1"/>
  <c r="K20" i="13"/>
  <c r="M20" i="13" s="1"/>
  <c r="K64" i="13"/>
  <c r="O64" i="13" s="1"/>
  <c r="K39" i="13"/>
  <c r="P39" i="13" s="1"/>
  <c r="O34" i="12"/>
  <c r="M51" i="12"/>
  <c r="P56" i="12"/>
  <c r="P26" i="12"/>
  <c r="M42" i="13"/>
  <c r="K22" i="13"/>
  <c r="P53" i="12"/>
  <c r="O53" i="12"/>
  <c r="M56" i="12"/>
  <c r="O26" i="12"/>
  <c r="P34" i="12"/>
  <c r="O21" i="12"/>
  <c r="P78" i="12"/>
  <c r="O78" i="12"/>
  <c r="M19" i="12"/>
  <c r="O19" i="12"/>
  <c r="O22" i="12"/>
  <c r="M22" i="12"/>
  <c r="M52" i="12"/>
  <c r="O52" i="12"/>
  <c r="P42" i="13"/>
  <c r="M35" i="13" l="1"/>
  <c r="P31" i="13"/>
  <c r="O42" i="12"/>
  <c r="P42" i="12"/>
  <c r="O67" i="12"/>
  <c r="P66" i="12"/>
  <c r="O47" i="12"/>
  <c r="M18" i="12"/>
  <c r="M21" i="12"/>
  <c r="P76" i="12"/>
  <c r="M40" i="12"/>
  <c r="O55" i="12"/>
  <c r="M77" i="12"/>
  <c r="O24" i="12"/>
  <c r="P13" i="12"/>
  <c r="P16" i="12"/>
  <c r="P46" i="12"/>
  <c r="M66" i="12"/>
  <c r="M35" i="12"/>
  <c r="P61" i="12"/>
  <c r="M74" i="12"/>
  <c r="M75" i="12"/>
  <c r="O65" i="12"/>
  <c r="P54" i="12"/>
  <c r="O49" i="12"/>
  <c r="M76" i="12"/>
  <c r="P30" i="12"/>
  <c r="M47" i="12"/>
  <c r="P49" i="12"/>
  <c r="M16" i="12"/>
  <c r="O39" i="12"/>
  <c r="O24" i="13"/>
  <c r="M16" i="13"/>
  <c r="O35" i="13"/>
  <c r="P49" i="13"/>
  <c r="M49" i="13"/>
  <c r="M31" i="13"/>
  <c r="O23" i="13"/>
  <c r="M23" i="13"/>
  <c r="P43" i="13"/>
  <c r="P63" i="13"/>
  <c r="P21" i="13"/>
  <c r="P60" i="13"/>
  <c r="P18" i="13"/>
  <c r="M30" i="13"/>
  <c r="M21" i="13"/>
  <c r="M75" i="13"/>
  <c r="P61" i="13"/>
  <c r="M73" i="13"/>
  <c r="M33" i="13"/>
  <c r="P26" i="13"/>
  <c r="P33" i="13"/>
  <c r="M26" i="13"/>
  <c r="O45" i="13"/>
  <c r="M45" i="13"/>
  <c r="P25" i="13"/>
  <c r="P30" i="13"/>
  <c r="M25" i="13"/>
  <c r="O43" i="13"/>
  <c r="O75" i="13"/>
  <c r="O73" i="13"/>
  <c r="P32" i="13"/>
  <c r="O18" i="13"/>
  <c r="O32" i="13"/>
  <c r="O61" i="13"/>
  <c r="P76" i="13"/>
  <c r="O76" i="13"/>
  <c r="M37" i="13"/>
  <c r="O37" i="13"/>
  <c r="O36" i="12"/>
  <c r="M63" i="13"/>
  <c r="P54" i="13"/>
  <c r="M72" i="12"/>
  <c r="O74" i="12"/>
  <c r="O60" i="12"/>
  <c r="O70" i="12"/>
  <c r="P67" i="12"/>
  <c r="O13" i="12"/>
  <c r="O43" i="12"/>
  <c r="O18" i="12"/>
  <c r="O35" i="12"/>
  <c r="P60" i="12"/>
  <c r="O31" i="12"/>
  <c r="P24" i="12"/>
  <c r="M54" i="13"/>
  <c r="P40" i="12"/>
  <c r="P29" i="13"/>
  <c r="M29" i="13"/>
  <c r="O29" i="13"/>
  <c r="M71" i="13"/>
  <c r="P71" i="13"/>
  <c r="M17" i="13"/>
  <c r="P19" i="13"/>
  <c r="O17" i="13"/>
  <c r="M19" i="13"/>
  <c r="P46" i="13"/>
  <c r="M48" i="13"/>
  <c r="P37" i="13"/>
  <c r="O48" i="13"/>
  <c r="M60" i="13"/>
  <c r="O47" i="13"/>
  <c r="M46" i="13"/>
  <c r="O34" i="13"/>
  <c r="P34" i="13"/>
  <c r="P16" i="13"/>
  <c r="P58" i="13"/>
  <c r="M58" i="13"/>
  <c r="P24" i="13"/>
  <c r="O72" i="13"/>
  <c r="M47" i="13"/>
  <c r="P72" i="13"/>
  <c r="O50" i="12"/>
  <c r="P50" i="12"/>
  <c r="P58" i="12"/>
  <c r="O58" i="12"/>
  <c r="O75" i="12"/>
  <c r="O23" i="12"/>
  <c r="P39" i="12"/>
  <c r="M71" i="12"/>
  <c r="O71" i="12"/>
  <c r="P71" i="12"/>
  <c r="O72" i="12"/>
  <c r="P55" i="12"/>
  <c r="M50" i="12"/>
  <c r="P70" i="12"/>
  <c r="M43" i="12"/>
  <c r="M36" i="12"/>
  <c r="O46" i="12"/>
  <c r="P62" i="12"/>
  <c r="M63" i="12"/>
  <c r="O59" i="12"/>
  <c r="M59" i="12"/>
  <c r="P63" i="12"/>
  <c r="P65" i="12"/>
  <c r="P59" i="12"/>
  <c r="P28" i="12"/>
  <c r="P25" i="12"/>
  <c r="O25" i="12"/>
  <c r="M23" i="12"/>
  <c r="M28" i="12"/>
  <c r="O30" i="12"/>
  <c r="M20" i="12"/>
  <c r="P31" i="12"/>
  <c r="O37" i="12"/>
  <c r="O27" i="12"/>
  <c r="M27" i="12"/>
  <c r="P45" i="12"/>
  <c r="P38" i="12"/>
  <c r="M54" i="12"/>
  <c r="P20" i="12"/>
  <c r="M61" i="12"/>
  <c r="O45" i="12"/>
  <c r="P37" i="12"/>
  <c r="O77" i="12"/>
  <c r="M62" i="12"/>
  <c r="P27" i="12"/>
  <c r="O32" i="12"/>
  <c r="P32" i="12"/>
  <c r="M32" i="12"/>
  <c r="O70" i="13"/>
  <c r="M70" i="13"/>
  <c r="P70" i="13"/>
  <c r="O48" i="12"/>
  <c r="P48" i="12"/>
  <c r="M68" i="13"/>
  <c r="O38" i="12"/>
  <c r="O64" i="12"/>
  <c r="P64" i="12"/>
  <c r="O68" i="12"/>
  <c r="O15" i="12"/>
  <c r="M15" i="12"/>
  <c r="P73" i="12"/>
  <c r="O73" i="12"/>
  <c r="M73" i="12"/>
  <c r="M48" i="12"/>
  <c r="P68" i="12"/>
  <c r="O57" i="12"/>
  <c r="M57" i="12"/>
  <c r="P57" i="12"/>
  <c r="M29" i="12"/>
  <c r="P52" i="13"/>
  <c r="P13" i="13"/>
  <c r="P20" i="13"/>
  <c r="O17" i="12"/>
  <c r="O41" i="12"/>
  <c r="P41" i="12"/>
  <c r="M14" i="12"/>
  <c r="O14" i="12"/>
  <c r="P17" i="12"/>
  <c r="P29" i="12"/>
  <c r="M77" i="13"/>
  <c r="M40" i="13"/>
  <c r="O77" i="13"/>
  <c r="M69" i="13"/>
  <c r="P57" i="13"/>
  <c r="O59" i="13"/>
  <c r="M53" i="13"/>
  <c r="O53" i="13"/>
  <c r="M56" i="13"/>
  <c r="M27" i="13"/>
  <c r="O15" i="13"/>
  <c r="M76" i="13"/>
  <c r="O38" i="13"/>
  <c r="O78" i="13"/>
  <c r="O74" i="13"/>
  <c r="M62" i="13"/>
  <c r="P27" i="13"/>
  <c r="O13" i="13"/>
  <c r="M15" i="13"/>
  <c r="P59" i="13"/>
  <c r="P69" i="13"/>
  <c r="M57" i="13"/>
  <c r="O44" i="13"/>
  <c r="O68" i="13"/>
  <c r="P67" i="13"/>
  <c r="O14" i="13"/>
  <c r="O65" i="13"/>
  <c r="M51" i="13"/>
  <c r="M66" i="13"/>
  <c r="P66" i="13"/>
  <c r="O66" i="13"/>
  <c r="M28" i="13"/>
  <c r="O51" i="13"/>
  <c r="P55" i="13"/>
  <c r="O41" i="13"/>
  <c r="O55" i="13"/>
  <c r="M33" i="12"/>
  <c r="O33" i="12"/>
  <c r="M36" i="13"/>
  <c r="O36" i="13"/>
  <c r="P36" i="13"/>
  <c r="P65" i="13"/>
  <c r="O40" i="13"/>
  <c r="M78" i="13"/>
  <c r="P74" i="13"/>
  <c r="P62" i="13"/>
  <c r="O71" i="13"/>
  <c r="M67" i="13"/>
  <c r="M64" i="13"/>
  <c r="M14" i="13"/>
  <c r="M38" i="13"/>
  <c r="P64" i="13"/>
  <c r="M52" i="13"/>
  <c r="O56" i="13"/>
  <c r="P44" i="13"/>
  <c r="M39" i="13"/>
  <c r="P50" i="13"/>
  <c r="M41" i="13"/>
  <c r="P28" i="13"/>
  <c r="O20" i="13"/>
  <c r="M50" i="13"/>
  <c r="O39" i="13"/>
  <c r="M22" i="13"/>
  <c r="P22" i="13"/>
  <c r="O22" i="13"/>
  <c r="M69" i="12"/>
  <c r="O69" i="12"/>
  <c r="P69" i="12"/>
  <c r="M80" i="12" l="1"/>
  <c r="M80" i="13"/>
  <c r="M7" i="12"/>
  <c r="M8" i="12" s="1"/>
  <c r="M7" i="13"/>
  <c r="M8" i="13" s="1"/>
</calcChain>
</file>

<file path=xl/sharedStrings.xml><?xml version="1.0" encoding="utf-8"?>
<sst xmlns="http://schemas.openxmlformats.org/spreadsheetml/2006/main" count="1518" uniqueCount="1397">
  <si>
    <t>TOTAL</t>
  </si>
  <si>
    <t>Total Medicare</t>
  </si>
  <si>
    <t>Payment</t>
  </si>
  <si>
    <t>Facility Specific Total Rate,</t>
  </si>
  <si>
    <t>Group</t>
  </si>
  <si>
    <t>Component</t>
  </si>
  <si>
    <t>Therapy</t>
  </si>
  <si>
    <t>Total rate</t>
  </si>
  <si>
    <t>Mix</t>
  </si>
  <si>
    <t>Non-Case</t>
  </si>
  <si>
    <t xml:space="preserve">Non-Case </t>
  </si>
  <si>
    <t>Labor</t>
  </si>
  <si>
    <t>Non-Labor</t>
  </si>
  <si>
    <t>Related</t>
  </si>
  <si>
    <t>Adjusted</t>
  </si>
  <si>
    <t>Wage</t>
  </si>
  <si>
    <t>Nursing Component</t>
  </si>
  <si>
    <t>Index</t>
  </si>
  <si>
    <t>Rate</t>
  </si>
  <si>
    <t>Therapy Case Mix</t>
  </si>
  <si>
    <t>Federal</t>
  </si>
  <si>
    <t>Therapy Case-mix</t>
  </si>
  <si>
    <t>Therapy Non-case-mix</t>
  </si>
  <si>
    <t>Nursing case-mix</t>
  </si>
  <si>
    <t>Non-case-mix component</t>
  </si>
  <si>
    <t>66 RUG-IV</t>
  </si>
  <si>
    <t>TOTAL Medicare Payment</t>
  </si>
  <si>
    <t>Medicare Rate per Resident Day:</t>
  </si>
  <si>
    <t>Insert Facility's Medicare Days</t>
  </si>
  <si>
    <t xml:space="preserve">TOTAL Medicare Payment: </t>
  </si>
  <si>
    <t>RUX</t>
  </si>
  <si>
    <t>RUL</t>
  </si>
  <si>
    <t>RVX</t>
  </si>
  <si>
    <t>RVL</t>
  </si>
  <si>
    <t>RHX</t>
  </si>
  <si>
    <t>RHL</t>
  </si>
  <si>
    <t>RMX</t>
  </si>
  <si>
    <t>RML</t>
  </si>
  <si>
    <t>RLX</t>
  </si>
  <si>
    <t>RUC</t>
  </si>
  <si>
    <t>RUB</t>
  </si>
  <si>
    <t>RUA</t>
  </si>
  <si>
    <t>RVC</t>
  </si>
  <si>
    <t>RVB</t>
  </si>
  <si>
    <t>RVA</t>
  </si>
  <si>
    <t>RHC</t>
  </si>
  <si>
    <t>RHB</t>
  </si>
  <si>
    <t>RHA</t>
  </si>
  <si>
    <t>RMC</t>
  </si>
  <si>
    <t>RMB</t>
  </si>
  <si>
    <t>RMA</t>
  </si>
  <si>
    <t>RLB</t>
  </si>
  <si>
    <t>RLA</t>
  </si>
  <si>
    <t>ES3</t>
  </si>
  <si>
    <t>ES2</t>
  </si>
  <si>
    <t>ES1</t>
  </si>
  <si>
    <t>HE2</t>
  </si>
  <si>
    <t>HE1</t>
  </si>
  <si>
    <t>HD2</t>
  </si>
  <si>
    <t>HD1</t>
  </si>
  <si>
    <t>HC2</t>
  </si>
  <si>
    <t>HC1</t>
  </si>
  <si>
    <t>HB2</t>
  </si>
  <si>
    <t>HB1</t>
  </si>
  <si>
    <t>LE2</t>
  </si>
  <si>
    <t>LE1</t>
  </si>
  <si>
    <t>LD2</t>
  </si>
  <si>
    <t>LD1</t>
  </si>
  <si>
    <t>LC2</t>
  </si>
  <si>
    <t>LC1</t>
  </si>
  <si>
    <t>LB2</t>
  </si>
  <si>
    <t>LB1</t>
  </si>
  <si>
    <t>CE2</t>
  </si>
  <si>
    <t>CE1</t>
  </si>
  <si>
    <t>CD2</t>
  </si>
  <si>
    <t>CD1</t>
  </si>
  <si>
    <t>CC2</t>
  </si>
  <si>
    <t>CC1</t>
  </si>
  <si>
    <t>CB2</t>
  </si>
  <si>
    <t>CB1</t>
  </si>
  <si>
    <t>CA2</t>
  </si>
  <si>
    <t>CA1</t>
  </si>
  <si>
    <t>BB2</t>
  </si>
  <si>
    <t>BB1</t>
  </si>
  <si>
    <t>BA2</t>
  </si>
  <si>
    <t>BA1</t>
  </si>
  <si>
    <t>PE2</t>
  </si>
  <si>
    <t>PE1</t>
  </si>
  <si>
    <t>PD2</t>
  </si>
  <si>
    <t>PD1</t>
  </si>
  <si>
    <t>PC2</t>
  </si>
  <si>
    <t>PC1</t>
  </si>
  <si>
    <t>PB2</t>
  </si>
  <si>
    <t>PB1</t>
  </si>
  <si>
    <t>PA2</t>
  </si>
  <si>
    <t>PA1</t>
  </si>
  <si>
    <t>WITHOUT SEQUESTRATION</t>
  </si>
  <si>
    <t>DAY 1-20</t>
  </si>
  <si>
    <t>DAY 21-100</t>
  </si>
  <si>
    <t>WITH SEQUESTRATION</t>
  </si>
  <si>
    <t>Rates WITH SEQUESTRATION</t>
  </si>
  <si>
    <t>2% reduction</t>
  </si>
  <si>
    <r>
      <t>No reduction on co-pay;</t>
    </r>
    <r>
      <rPr>
        <i/>
        <sz val="10"/>
        <rFont val="Arial"/>
        <family val="2"/>
      </rPr>
      <t xml:space="preserve"> -2%</t>
    </r>
    <r>
      <rPr>
        <sz val="9"/>
        <rFont val="Arial"/>
        <family val="2"/>
      </rPr>
      <t xml:space="preserve"> on remainder </t>
    </r>
  </si>
  <si>
    <t>Autauga County, Alabama</t>
  </si>
  <si>
    <t>Baldwin County, Alabama</t>
  </si>
  <si>
    <t>Bibb County, Alabama</t>
  </si>
  <si>
    <t>Blount County, Alabama</t>
  </si>
  <si>
    <t>Calhoun County, Alabama</t>
  </si>
  <si>
    <t>Chilton County, Alabama</t>
  </si>
  <si>
    <t>Colbert County, Alabama</t>
  </si>
  <si>
    <t>Elmore County, Alabama</t>
  </si>
  <si>
    <t>Etowah County, Alabama</t>
  </si>
  <si>
    <t>Geneva County, Alabama</t>
  </si>
  <si>
    <t>Hale County, Alabama</t>
  </si>
  <si>
    <t>Henry County, Alabama</t>
  </si>
  <si>
    <t>Houston County, Alabama</t>
  </si>
  <si>
    <t>Jefferson County, Alabama</t>
  </si>
  <si>
    <t>Lauderdale County, Alabama</t>
  </si>
  <si>
    <t>Lawrence County, Alabama</t>
  </si>
  <si>
    <t>Lee County, Alabama</t>
  </si>
  <si>
    <t>Limestone County, Alabama</t>
  </si>
  <si>
    <t>Lowndes County, Alabama</t>
  </si>
  <si>
    <t>Madison County, Alabama</t>
  </si>
  <si>
    <t>Mobile County, Alabama</t>
  </si>
  <si>
    <t>Montgomery County, Alabama</t>
  </si>
  <si>
    <t>Morgan County, Alabama</t>
  </si>
  <si>
    <t>Pickens County, Alabama</t>
  </si>
  <si>
    <t>Russell County, Alabama</t>
  </si>
  <si>
    <t>St. Clair County, Alabama</t>
  </si>
  <si>
    <t>Shelby County, Alabama</t>
  </si>
  <si>
    <t>Tuscaloosa County, Alabama</t>
  </si>
  <si>
    <t>Walker County, Alabama</t>
  </si>
  <si>
    <t>Anchorage Municipality, Alaska</t>
  </si>
  <si>
    <t>Fairbanks North Star Borough, Alaska</t>
  </si>
  <si>
    <t>Matanuska-Susitna Municipality, Alaska</t>
  </si>
  <si>
    <t>Cochise County, Arizona</t>
  </si>
  <si>
    <t>Coconino County, Arizona</t>
  </si>
  <si>
    <t>Maricopa County, Arizona</t>
  </si>
  <si>
    <t>Mohave County, Arizona</t>
  </si>
  <si>
    <t>Pima County, Arizona</t>
  </si>
  <si>
    <t>Pinal County, Arizona</t>
  </si>
  <si>
    <t>Yavapai County, Arizona</t>
  </si>
  <si>
    <t>Yuma County, Arizona</t>
  </si>
  <si>
    <t>Benton County, Arkansas</t>
  </si>
  <si>
    <t>Cleveland County, Arkansas</t>
  </si>
  <si>
    <t>Craighead County, Arkansas</t>
  </si>
  <si>
    <t>Crawford County, Arkansas</t>
  </si>
  <si>
    <t>Crittenden County, Arkansas</t>
  </si>
  <si>
    <t>Faulkner County, Arkansas</t>
  </si>
  <si>
    <t>Garland County, Arkansas</t>
  </si>
  <si>
    <t>Grant County, Arkansas</t>
  </si>
  <si>
    <t>Jefferson County, Arkansas</t>
  </si>
  <si>
    <t>Lincoln County, Arkansas</t>
  </si>
  <si>
    <t>Little River County, Arkansas</t>
  </si>
  <si>
    <t>Lonoke County, Arkansas</t>
  </si>
  <si>
    <t>Madison County, Arkansas</t>
  </si>
  <si>
    <t>Miller County, Arkansas</t>
  </si>
  <si>
    <t>Perry County, Arkansas</t>
  </si>
  <si>
    <t>Poinsett County, Arkansas</t>
  </si>
  <si>
    <t>Pulaski County, Arkansas</t>
  </si>
  <si>
    <t>Saline County, Arkansas</t>
  </si>
  <si>
    <t>Sebastian County, Arkansas</t>
  </si>
  <si>
    <t>Washington County, Arkansas</t>
  </si>
  <si>
    <t>Alameda County, California</t>
  </si>
  <si>
    <t>Butte County, California</t>
  </si>
  <si>
    <t>Contra Costa County, California</t>
  </si>
  <si>
    <t>El Dorado County, California</t>
  </si>
  <si>
    <t>Fresno County, California</t>
  </si>
  <si>
    <t>Imperial County, California</t>
  </si>
  <si>
    <t>Kern County, California</t>
  </si>
  <si>
    <t>Kings County, California</t>
  </si>
  <si>
    <t>Los Angeles County, California</t>
  </si>
  <si>
    <t>Madera County, California</t>
  </si>
  <si>
    <t>Marin County, California</t>
  </si>
  <si>
    <t>Merced County, California</t>
  </si>
  <si>
    <t>Monterey County, California</t>
  </si>
  <si>
    <t>Napa County, California</t>
  </si>
  <si>
    <t>Orange County, California</t>
  </si>
  <si>
    <t>Placer County, California</t>
  </si>
  <si>
    <t>Riverside County, California</t>
  </si>
  <si>
    <t>Sacramento County, California</t>
  </si>
  <si>
    <t>San Benito County, California</t>
  </si>
  <si>
    <t>San Bernardino County, California</t>
  </si>
  <si>
    <t>San Diego County, California</t>
  </si>
  <si>
    <t>San Francisco County, California</t>
  </si>
  <si>
    <t>San Joaquin County, California</t>
  </si>
  <si>
    <t>San Luis Obispo County, California</t>
  </si>
  <si>
    <t>San Mateo County, California</t>
  </si>
  <si>
    <t>Santa Barbara County, California</t>
  </si>
  <si>
    <t>Santa Clara County, California</t>
  </si>
  <si>
    <t>Santa Cruz County, California</t>
  </si>
  <si>
    <t>Shasta County, California</t>
  </si>
  <si>
    <t>Solano County, California</t>
  </si>
  <si>
    <t>Sonoma County, California</t>
  </si>
  <si>
    <t>Stanislaus County, California</t>
  </si>
  <si>
    <t>Sutter County, California</t>
  </si>
  <si>
    <t>Tulare County, California</t>
  </si>
  <si>
    <t>Ventura County, California</t>
  </si>
  <si>
    <t>Yolo County, California</t>
  </si>
  <si>
    <t>Yuba County, California</t>
  </si>
  <si>
    <t>Adams County, Colorado</t>
  </si>
  <si>
    <t>Arapahoe County, Colorado</t>
  </si>
  <si>
    <t>Boulder County, Colorado</t>
  </si>
  <si>
    <t>Clear Creek County, Colorado</t>
  </si>
  <si>
    <t>Denver County, Colorado</t>
  </si>
  <si>
    <t>Douglas County, Colorado</t>
  </si>
  <si>
    <t>Elbert County, Colorado</t>
  </si>
  <si>
    <t>El Paso County, Colorado</t>
  </si>
  <si>
    <t>Gilpin County, Colorado</t>
  </si>
  <si>
    <t>Jefferson County, Colorado</t>
  </si>
  <si>
    <t>Larimer County, Colorado</t>
  </si>
  <si>
    <t>Mesa County, Colorado</t>
  </si>
  <si>
    <t>Park County, Colorado</t>
  </si>
  <si>
    <t>Pueblo County, Colorado</t>
  </si>
  <si>
    <t>Teller County, Colorado</t>
  </si>
  <si>
    <t>Weld County, Colorado</t>
  </si>
  <si>
    <t>Broomfield County, Colorado</t>
  </si>
  <si>
    <t>Fairfield County, Connecticut</t>
  </si>
  <si>
    <t>Hartford County, Connecticut</t>
  </si>
  <si>
    <t>Middlesex County, Connecticut</t>
  </si>
  <si>
    <t>New Haven County, Connecticut</t>
  </si>
  <si>
    <t>New London County, Connecticut</t>
  </si>
  <si>
    <t>Tolland County, Connecticut</t>
  </si>
  <si>
    <t>Windham County, Connecticut</t>
  </si>
  <si>
    <t>Kent County, Delaware</t>
  </si>
  <si>
    <t>New Castle County, Delaware</t>
  </si>
  <si>
    <t>Sussex County, Delaware</t>
  </si>
  <si>
    <t>The District County, District of Columbia</t>
  </si>
  <si>
    <t>Alachua County, Florida</t>
  </si>
  <si>
    <t>Baker County, Florida</t>
  </si>
  <si>
    <t>Bay County, Florida</t>
  </si>
  <si>
    <t>Brevard County, Florida</t>
  </si>
  <si>
    <t>Broward County, Florida</t>
  </si>
  <si>
    <t>Charlotte County, Florida</t>
  </si>
  <si>
    <t>Citrus County, Florida</t>
  </si>
  <si>
    <t>Clay County, Florida</t>
  </si>
  <si>
    <t>Collier County, Florida</t>
  </si>
  <si>
    <t>Miami-Dade County, Florida</t>
  </si>
  <si>
    <t>Duval County, Florida</t>
  </si>
  <si>
    <t>Escambia County, Florida</t>
  </si>
  <si>
    <t>Flagler County, Florida</t>
  </si>
  <si>
    <t>Gadsden County, Florida</t>
  </si>
  <si>
    <t>Gilchrist County, Florida</t>
  </si>
  <si>
    <t>Gulf County, Florida</t>
  </si>
  <si>
    <t>Hernando County, Florida</t>
  </si>
  <si>
    <t>Highlands County, Florida</t>
  </si>
  <si>
    <t>Hillsborough County, Florida</t>
  </si>
  <si>
    <t>Indian River County, Florida</t>
  </si>
  <si>
    <t>Jefferson County, Florida</t>
  </si>
  <si>
    <t>Lake County, Florida</t>
  </si>
  <si>
    <t>Lee County, Florida</t>
  </si>
  <si>
    <t>Leon County, Florida</t>
  </si>
  <si>
    <t>Manatee County, Florida</t>
  </si>
  <si>
    <t>Marion County, Florida</t>
  </si>
  <si>
    <t>Martin County, Florida</t>
  </si>
  <si>
    <t>Nassau County, Florida</t>
  </si>
  <si>
    <t>Okaloosa County, Florida</t>
  </si>
  <si>
    <t>Orange County, Florida</t>
  </si>
  <si>
    <t>Osceola County, Florida</t>
  </si>
  <si>
    <t>Palm Beach County, Florida</t>
  </si>
  <si>
    <t>Pasco County, Florida</t>
  </si>
  <si>
    <t>Pinellas County, Florida</t>
  </si>
  <si>
    <t>Polk County, Florida</t>
  </si>
  <si>
    <t>St. Johns County, Florida</t>
  </si>
  <si>
    <t>St. Lucie County, Florida</t>
  </si>
  <si>
    <t>Santa Rosa County, Florida</t>
  </si>
  <si>
    <t>Sarasota County, Florida</t>
  </si>
  <si>
    <t>Seminole County, Florida</t>
  </si>
  <si>
    <t>Sumter County, Florida</t>
  </si>
  <si>
    <t>Volusia County, Florida</t>
  </si>
  <si>
    <t>Wakulla County, Florida</t>
  </si>
  <si>
    <t>Walton County, Florida</t>
  </si>
  <si>
    <t>Baker County, Georgia</t>
  </si>
  <si>
    <t>Barrow County, Georgia</t>
  </si>
  <si>
    <t>Bartow County, Georgia</t>
  </si>
  <si>
    <t>Bibb County, Georgia</t>
  </si>
  <si>
    <t>Brantley County, Georgia</t>
  </si>
  <si>
    <t>Brooks County, Georgia</t>
  </si>
  <si>
    <t>Bryan County, Georgia</t>
  </si>
  <si>
    <t>Burke County, Georgia</t>
  </si>
  <si>
    <t>Butts County, Georgia</t>
  </si>
  <si>
    <t>Carroll County, Georgia</t>
  </si>
  <si>
    <t>Catoosa County, Georgia</t>
  </si>
  <si>
    <t>Chatham County, Georgia</t>
  </si>
  <si>
    <t>Chattahoochee County, Georgia</t>
  </si>
  <si>
    <t>Cherokee County, Georgia</t>
  </si>
  <si>
    <t>Clarke County, Georgia</t>
  </si>
  <si>
    <t>Clayton County, Georgia</t>
  </si>
  <si>
    <t>Cobb County, Georgia</t>
  </si>
  <si>
    <t>Columbia County, Georgia</t>
  </si>
  <si>
    <t>Coweta County, Georgia</t>
  </si>
  <si>
    <t>Crawford County, Georgia</t>
  </si>
  <si>
    <t>Dade County, Georgia</t>
  </si>
  <si>
    <t>Dawson County, Georgia</t>
  </si>
  <si>
    <t>DeKalb County, Georgia</t>
  </si>
  <si>
    <t>Dougherty County, Georgia</t>
  </si>
  <si>
    <t>Douglas County, Georgia</t>
  </si>
  <si>
    <t>Echols County, Georgia</t>
  </si>
  <si>
    <t>Effingham County, Georgia</t>
  </si>
  <si>
    <t>Fayette County, Georgia</t>
  </si>
  <si>
    <t>Floyd County, Georgia</t>
  </si>
  <si>
    <t>Forsyth County, Georgia</t>
  </si>
  <si>
    <t>Fulton County, Georgia</t>
  </si>
  <si>
    <t>Glynn County, Georgia</t>
  </si>
  <si>
    <t>Gwinnett County, Georgia</t>
  </si>
  <si>
    <t>Hall County, Georgia</t>
  </si>
  <si>
    <t>Haralson County, Georgia</t>
  </si>
  <si>
    <t>Harris County, Georgia</t>
  </si>
  <si>
    <t>Heard County, Georgia</t>
  </si>
  <si>
    <t>Henry County, Georgia</t>
  </si>
  <si>
    <t>Houston County, Georgia</t>
  </si>
  <si>
    <t>Jasper County, Georgia</t>
  </si>
  <si>
    <t>Jones County, Georgia</t>
  </si>
  <si>
    <t>Lamar County, Georgia</t>
  </si>
  <si>
    <t>Lanier County, Georgia</t>
  </si>
  <si>
    <t>Lee County, Georgia</t>
  </si>
  <si>
    <t>Liberty County, Georgia</t>
  </si>
  <si>
    <t>Lincoln County, Georgia</t>
  </si>
  <si>
    <t>Long County, Georgia</t>
  </si>
  <si>
    <t>Lowndes County, Georgia</t>
  </si>
  <si>
    <t>McDuffie County, Georgia</t>
  </si>
  <si>
    <t>Mc Intosh County, Georgia</t>
  </si>
  <si>
    <t>Madison County, Georgia</t>
  </si>
  <si>
    <t>Marion County, Georgia</t>
  </si>
  <si>
    <t>Meriwether County, Georgia</t>
  </si>
  <si>
    <t>Monroe County, Georgia</t>
  </si>
  <si>
    <t>Morgan County, Georgia</t>
  </si>
  <si>
    <t>Murray County, Georgia</t>
  </si>
  <si>
    <t>Muscogee County, Georgia</t>
  </si>
  <si>
    <t>Newton County, Georgia</t>
  </si>
  <si>
    <t>Oconee County, Georgia</t>
  </si>
  <si>
    <t>Oglethorpe County, Georgia</t>
  </si>
  <si>
    <t>Paulding County, Georgia</t>
  </si>
  <si>
    <t>Peach County, Georgia</t>
  </si>
  <si>
    <t>Pickens County, Georgia</t>
  </si>
  <si>
    <t>Pike County, Georgia</t>
  </si>
  <si>
    <t>Pulaski County, Georgia</t>
  </si>
  <si>
    <t>Richmond County, Georgia</t>
  </si>
  <si>
    <t>Rockdale County, Georgia</t>
  </si>
  <si>
    <t>Spalding County, Georgia</t>
  </si>
  <si>
    <t>Terrell County, Georgia</t>
  </si>
  <si>
    <t>Twiggs County, Georgia</t>
  </si>
  <si>
    <t>Walker County, Georgia</t>
  </si>
  <si>
    <t>Walton County, Georgia</t>
  </si>
  <si>
    <t>Whitfield County, Georgia</t>
  </si>
  <si>
    <t>Worth County, Georgia</t>
  </si>
  <si>
    <t>Kalawao County, Hawaii</t>
  </si>
  <si>
    <t>Honolulu County, Hawaii</t>
  </si>
  <si>
    <t>Maui County, Hawaii</t>
  </si>
  <si>
    <t>Ada County, Idaho</t>
  </si>
  <si>
    <t>Bannock County, Idaho</t>
  </si>
  <si>
    <t>Boise County, Idaho</t>
  </si>
  <si>
    <t>Bonneville County, Idaho</t>
  </si>
  <si>
    <t>Butte County, Idaho</t>
  </si>
  <si>
    <t>Canyon County, Idaho</t>
  </si>
  <si>
    <t>Franklin County, Idaho</t>
  </si>
  <si>
    <t>Gem County, Idaho</t>
  </si>
  <si>
    <t>Jefferson County, Idaho</t>
  </si>
  <si>
    <t>Kootenai County, Idaho</t>
  </si>
  <si>
    <t>Nez Perce County, Idaho</t>
  </si>
  <si>
    <t>Owyhee County, Idaho</t>
  </si>
  <si>
    <t>Alexander County, Illinois</t>
  </si>
  <si>
    <t>Bond County, Illinois</t>
  </si>
  <si>
    <t>Boone County, Illinois</t>
  </si>
  <si>
    <t>Calhoun County, Illinois</t>
  </si>
  <si>
    <t>Champaign County, Illinois</t>
  </si>
  <si>
    <t>Clinton County, Illinois</t>
  </si>
  <si>
    <t>Cook County, Illinois</t>
  </si>
  <si>
    <t>De Kalb County, Illinois</t>
  </si>
  <si>
    <t>De Witt County, Illinois</t>
  </si>
  <si>
    <t>Du Page County, Illinois</t>
  </si>
  <si>
    <t>Ford County, Illinois</t>
  </si>
  <si>
    <t>Grundy County, Illinois</t>
  </si>
  <si>
    <t>Henry County, Illinois</t>
  </si>
  <si>
    <t>Jackson County, Illinois</t>
  </si>
  <si>
    <t>Jersey County, Illinois</t>
  </si>
  <si>
    <t>Kane County, Illinois</t>
  </si>
  <si>
    <t>Kankakee County, Illinois</t>
  </si>
  <si>
    <t>Kendall County, Illinois</t>
  </si>
  <si>
    <t>Lake County, Illinois</t>
  </si>
  <si>
    <t>Mc Henry County, Illinois</t>
  </si>
  <si>
    <t>McLean County, Illinois</t>
  </si>
  <si>
    <t>Macon County, Illinois</t>
  </si>
  <si>
    <t>Macoupin County, Illinois</t>
  </si>
  <si>
    <t>Madison County, Illinois</t>
  </si>
  <si>
    <t>Marshall County, Illinois</t>
  </si>
  <si>
    <t>Menard County, Illinois</t>
  </si>
  <si>
    <t>Mercer County, Illinois</t>
  </si>
  <si>
    <t>Monroe County, Illinois</t>
  </si>
  <si>
    <t>Peoria County, Illinois</t>
  </si>
  <si>
    <t>Piatt County, Illinois</t>
  </si>
  <si>
    <t>Rock Island County, Illinois</t>
  </si>
  <si>
    <t>St. Clair County, Illinois</t>
  </si>
  <si>
    <t>Sangamon County, Illinois</t>
  </si>
  <si>
    <t>Stark County, Illinois</t>
  </si>
  <si>
    <t>Tazewell County, Illinois</t>
  </si>
  <si>
    <t>Vermilion County, Illinois</t>
  </si>
  <si>
    <t>Will County, Illinois</t>
  </si>
  <si>
    <t>Williamson County, Illinois</t>
  </si>
  <si>
    <t>Winnebago County, Illinois</t>
  </si>
  <si>
    <t>Woodford County, Illinois</t>
  </si>
  <si>
    <t>Allen County, Indiana</t>
  </si>
  <si>
    <t>Bartholomew County, Indiana</t>
  </si>
  <si>
    <t>Benton County, Indiana</t>
  </si>
  <si>
    <t>Boone County, Indiana</t>
  </si>
  <si>
    <t>Brown County, Indiana</t>
  </si>
  <si>
    <t>Carroll County, Indiana</t>
  </si>
  <si>
    <t>Clark County, Indiana</t>
  </si>
  <si>
    <t>Clay County, Indiana</t>
  </si>
  <si>
    <t>Dearborn County, Indiana</t>
  </si>
  <si>
    <t>Delaware County, Indiana</t>
  </si>
  <si>
    <t>Elkhart County, Indiana</t>
  </si>
  <si>
    <t>Floyd County, Indiana</t>
  </si>
  <si>
    <t>Hamilton County, Indiana</t>
  </si>
  <si>
    <t>Hancock County, Indiana</t>
  </si>
  <si>
    <t>Harrison County, Indiana</t>
  </si>
  <si>
    <t>Hendricks County, Indiana</t>
  </si>
  <si>
    <t>Howard County, Indiana</t>
  </si>
  <si>
    <t>Jasper County, Indiana</t>
  </si>
  <si>
    <t>Johnson County, Indiana</t>
  </si>
  <si>
    <t>Lake County, Indiana</t>
  </si>
  <si>
    <t>La Porte County, Indiana</t>
  </si>
  <si>
    <t>Madison County, Indiana</t>
  </si>
  <si>
    <t>Marion County, Indiana</t>
  </si>
  <si>
    <t>Monroe County, Indiana</t>
  </si>
  <si>
    <t>Morgan County, Indiana</t>
  </si>
  <si>
    <t>Newton County, Indiana</t>
  </si>
  <si>
    <t>Ohio County, Indiana</t>
  </si>
  <si>
    <t>Owen County, Indiana</t>
  </si>
  <si>
    <t>Porter County, Indiana</t>
  </si>
  <si>
    <t>Posey County, Indiana</t>
  </si>
  <si>
    <t>Putnam County, Indiana</t>
  </si>
  <si>
    <t>St. Joseph County, Indiana</t>
  </si>
  <si>
    <t>Scott County, Indiana</t>
  </si>
  <si>
    <t>Shelby County, Indiana</t>
  </si>
  <si>
    <t>Sullivan County, Indiana</t>
  </si>
  <si>
    <t>Tippecanoe County, Indiana</t>
  </si>
  <si>
    <t>Union County, Indiana</t>
  </si>
  <si>
    <t>Vanderburgh County, Indiana</t>
  </si>
  <si>
    <t>Vermillion County, Indiana</t>
  </si>
  <si>
    <t>Vigo County, Indiana</t>
  </si>
  <si>
    <t>Warrick County, Indiana</t>
  </si>
  <si>
    <t>Washington County, Indiana</t>
  </si>
  <si>
    <t>Wells County, Indiana</t>
  </si>
  <si>
    <t>Whitley County, Indiana</t>
  </si>
  <si>
    <t>Benton County, Iowa</t>
  </si>
  <si>
    <t>Black Hawk County, Iowa</t>
  </si>
  <si>
    <t>Bremer County, Iowa</t>
  </si>
  <si>
    <t>Dallas County, Iowa</t>
  </si>
  <si>
    <t>Dubuque County, Iowa</t>
  </si>
  <si>
    <t>Grundy County, Iowa</t>
  </si>
  <si>
    <t>Guthrie County, Iowa</t>
  </si>
  <si>
    <t>Harrison County, Iowa</t>
  </si>
  <si>
    <t>Johnson County, Iowa</t>
  </si>
  <si>
    <t>Jones County, Iowa</t>
  </si>
  <si>
    <t>Linn County, Iowa</t>
  </si>
  <si>
    <t>Madison County, Iowa</t>
  </si>
  <si>
    <t>Mills County, Iowa</t>
  </si>
  <si>
    <t>Plymouth County, Iowa</t>
  </si>
  <si>
    <t>Polk County, Iowa</t>
  </si>
  <si>
    <t>Pottawattamie County, Iowa</t>
  </si>
  <si>
    <t>Scott County, Iowa</t>
  </si>
  <si>
    <t>Story County, Iowa</t>
  </si>
  <si>
    <t>Warren County, Iowa</t>
  </si>
  <si>
    <t>Washington County, Iowa</t>
  </si>
  <si>
    <t>Woodbury County, Iowa</t>
  </si>
  <si>
    <t>Butler County, Kansas</t>
  </si>
  <si>
    <t>Doniphan County, Kansas</t>
  </si>
  <si>
    <t>Douglas County, Kansas</t>
  </si>
  <si>
    <t>Harvey County, Kansas</t>
  </si>
  <si>
    <t>Jackson County, Kansas</t>
  </si>
  <si>
    <t>Jefferson County, Kansas</t>
  </si>
  <si>
    <t>Johnson County, Kansas</t>
  </si>
  <si>
    <t>Kingman County, Kansas</t>
  </si>
  <si>
    <t>Leavenworth County, Kansas</t>
  </si>
  <si>
    <t>Linn County, Kansas</t>
  </si>
  <si>
    <t>Miami County, Kansas</t>
  </si>
  <si>
    <t>Osage County, Kansas</t>
  </si>
  <si>
    <t>Pottawatomie County, Kansas</t>
  </si>
  <si>
    <t>Riley County, Kansas</t>
  </si>
  <si>
    <t>Sedgwick County, Kansas</t>
  </si>
  <si>
    <t>Shawnee County, Kansas</t>
  </si>
  <si>
    <t>Sumner County, Kansas</t>
  </si>
  <si>
    <t>Wabaunsee County, Kansas</t>
  </si>
  <si>
    <t>Wyandotte County, Kansas</t>
  </si>
  <si>
    <t>Allen County, Kentucky</t>
  </si>
  <si>
    <t>Boone County, Kentucky</t>
  </si>
  <si>
    <t>Bourbon County, Kentucky</t>
  </si>
  <si>
    <t>Boyd County, Kentucky</t>
  </si>
  <si>
    <t>Bracken County, Kentucky</t>
  </si>
  <si>
    <t>Bullitt County, Kentucky</t>
  </si>
  <si>
    <t>Butler County, Kentucky</t>
  </si>
  <si>
    <t>Campbell County, Kentucky</t>
  </si>
  <si>
    <t>Christian County, Kentucky</t>
  </si>
  <si>
    <t>Clark County, Kentucky</t>
  </si>
  <si>
    <t>Daviess County, Kentucky</t>
  </si>
  <si>
    <t>Edmonson County, Kentucky</t>
  </si>
  <si>
    <t>Fayette County, Kentucky</t>
  </si>
  <si>
    <t>Gallatin County, Kentucky</t>
  </si>
  <si>
    <t>Grant County, Kentucky</t>
  </si>
  <si>
    <t>Greenup County, Kentucky</t>
  </si>
  <si>
    <t>Hancock County, Kentucky</t>
  </si>
  <si>
    <t>Hardin County, Kentucky</t>
  </si>
  <si>
    <t>Henderson County, Kentucky</t>
  </si>
  <si>
    <t>Henry County, Kentucky</t>
  </si>
  <si>
    <t>Jefferson County, Kentucky</t>
  </si>
  <si>
    <t>Jessamine County, Kentucky</t>
  </si>
  <si>
    <t>Kenton County, Kentucky</t>
  </si>
  <si>
    <t>Larue County, Kentucky</t>
  </si>
  <si>
    <t>Mc Lean County, Kentucky</t>
  </si>
  <si>
    <t>Meade County, Kentucky</t>
  </si>
  <si>
    <t>Oldham County, Kentucky</t>
  </si>
  <si>
    <t>Pendleton County, Kentucky</t>
  </si>
  <si>
    <t>Scott County, Kentucky</t>
  </si>
  <si>
    <t>Shelby County, Kentucky</t>
  </si>
  <si>
    <t>Spencer County, Kentucky</t>
  </si>
  <si>
    <t>Trigg County, Kentucky</t>
  </si>
  <si>
    <t>Trimble County, Kentucky</t>
  </si>
  <si>
    <t>Warren County, Kentucky</t>
  </si>
  <si>
    <t>Woodford County, Kentucky</t>
  </si>
  <si>
    <t>Acadia Parish, Louisiana</t>
  </si>
  <si>
    <t>Ascension Parish, Louisiana</t>
  </si>
  <si>
    <t>Bossier Parish, Louisiana</t>
  </si>
  <si>
    <t>Caddo Parish, Louisiana</t>
  </si>
  <si>
    <t>Calcasieu Parish, Louisiana</t>
  </si>
  <si>
    <t>Cameron Parish, Louisiana</t>
  </si>
  <si>
    <t>De Soto Parish, Louisiana</t>
  </si>
  <si>
    <t>E. Baton Rouge Parish, Louisiana</t>
  </si>
  <si>
    <t>East Feliciana Parish, Louisiana</t>
  </si>
  <si>
    <t>Grant Parish, Louisiana</t>
  </si>
  <si>
    <t>Iberia Parish, Louisiana</t>
  </si>
  <si>
    <t>Iberville Parish, Louisiana</t>
  </si>
  <si>
    <t>Jefferson Parish, Louisiana</t>
  </si>
  <si>
    <t>Lafayette Parish, Louisiana</t>
  </si>
  <si>
    <t>Lafourche Parish, Louisiana</t>
  </si>
  <si>
    <t>Livingston Parish, Louisiana</t>
  </si>
  <si>
    <t>Orleans Parish, Louisiana</t>
  </si>
  <si>
    <t>Ouachita Parish, Louisiana</t>
  </si>
  <si>
    <t>Plaquemines Parish, Louisiana</t>
  </si>
  <si>
    <t>Pointe Coupee Parish, Louisiana</t>
  </si>
  <si>
    <t>Rapides Parish, Louisiana</t>
  </si>
  <si>
    <t>St. Bernard Parish, Louisiana</t>
  </si>
  <si>
    <t>St. Charles Parish, Louisiana</t>
  </si>
  <si>
    <t>St. Helena Parish, Louisiana</t>
  </si>
  <si>
    <t>St. James Parish, Louisiana</t>
  </si>
  <si>
    <t>St. John Baptist Parish, Louisiana</t>
  </si>
  <si>
    <t>St. Martin Parish, Louisiana</t>
  </si>
  <si>
    <t>St. Tammany Parish, Louisiana</t>
  </si>
  <si>
    <t>Tangipahoa Parish, Louisiana</t>
  </si>
  <si>
    <t>Terrebonne Parish, Louisiana</t>
  </si>
  <si>
    <t>Union Parish, Louisiana</t>
  </si>
  <si>
    <t>Vermilion Parish, Louisiana</t>
  </si>
  <si>
    <t>Webster Parish, Louisiana</t>
  </si>
  <si>
    <t>W. Baton Rouge Parish, Louisiana</t>
  </si>
  <si>
    <t>West Feliciana Parish, Louisiana</t>
  </si>
  <si>
    <t>Androscoggin County, Maine</t>
  </si>
  <si>
    <t>Cumberland County, Maine</t>
  </si>
  <si>
    <t>Penobscot County, Maine</t>
  </si>
  <si>
    <t>Sagadahoc County, Maine</t>
  </si>
  <si>
    <t>York County, Maine</t>
  </si>
  <si>
    <t>Allegany County, Maryland</t>
  </si>
  <si>
    <t>Anne Arundel County, Maryland</t>
  </si>
  <si>
    <t>Baltimore County, Maryland</t>
  </si>
  <si>
    <t>Baltimore City, Maryland</t>
  </si>
  <si>
    <t>Calvert County, Maryland</t>
  </si>
  <si>
    <t>Carroll County, Maryland</t>
  </si>
  <si>
    <t>Cecil County, Maryland</t>
  </si>
  <si>
    <t>Charles County, Maryland</t>
  </si>
  <si>
    <t>Frederick County, Maryland</t>
  </si>
  <si>
    <t>Harford County, Maryland</t>
  </si>
  <si>
    <t>Howard County, Maryland</t>
  </si>
  <si>
    <t>Montgomery County, Maryland</t>
  </si>
  <si>
    <t>Prince Georges County, Maryland</t>
  </si>
  <si>
    <t>Queen Annes County, Maryland</t>
  </si>
  <si>
    <t>St. Marys County, Maryland</t>
  </si>
  <si>
    <t>Somerset County, Maryland</t>
  </si>
  <si>
    <t>Washington County, Maryland</t>
  </si>
  <si>
    <t>Wicomico County, Maryland</t>
  </si>
  <si>
    <t>Worcester County, Maryland</t>
  </si>
  <si>
    <t>Barnstable County, Massachusetts</t>
  </si>
  <si>
    <t>Bristol County, Massachusetts</t>
  </si>
  <si>
    <t>Essex County, Massachusetts</t>
  </si>
  <si>
    <t>Hampden County, Massachusetts</t>
  </si>
  <si>
    <t>Hampshire County, Massachusetts</t>
  </si>
  <si>
    <t>Middlesex County, Massachusetts</t>
  </si>
  <si>
    <t>Norfolk County, Massachusetts</t>
  </si>
  <si>
    <t>Plymouth County, Massachusetts</t>
  </si>
  <si>
    <t>Suffolk County, Massachusetts</t>
  </si>
  <si>
    <t>Worcester County, Massachusetts</t>
  </si>
  <si>
    <t>Barry County, Michigan</t>
  </si>
  <si>
    <t>Bay County, Michigan</t>
  </si>
  <si>
    <t>Berrien County, Michigan</t>
  </si>
  <si>
    <t>Calhoun County, Michigan</t>
  </si>
  <si>
    <t>Cass County, Michigan</t>
  </si>
  <si>
    <t>Clinton County, Michigan</t>
  </si>
  <si>
    <t>Eaton County, Michigan</t>
  </si>
  <si>
    <t>Genesee County, Michigan</t>
  </si>
  <si>
    <t>Ingham County, Michigan</t>
  </si>
  <si>
    <t>Jackson County, Michigan</t>
  </si>
  <si>
    <t>Kalamazoo County, Michigan</t>
  </si>
  <si>
    <t>Kent County, Michigan</t>
  </si>
  <si>
    <t>Lapeer County, Michigan</t>
  </si>
  <si>
    <t>Livingston County, Michigan</t>
  </si>
  <si>
    <t>Macomb County, Michigan</t>
  </si>
  <si>
    <t>Midland County, Michigan</t>
  </si>
  <si>
    <t>Monroe County, Michigan</t>
  </si>
  <si>
    <t>Montcalm County, Michigan</t>
  </si>
  <si>
    <t>Muskegon County, Michigan</t>
  </si>
  <si>
    <t>Oakland County, Michigan</t>
  </si>
  <si>
    <t>Ottawa County, Michigan</t>
  </si>
  <si>
    <t>Saginaw County, Michigan</t>
  </si>
  <si>
    <t>St. Clair County, Michigan</t>
  </si>
  <si>
    <t>Van Buren County, Michigan</t>
  </si>
  <si>
    <t>Washtenaw County, Michigan</t>
  </si>
  <si>
    <t>Wayne County, Michigan</t>
  </si>
  <si>
    <t>Anoka County, Minnesota</t>
  </si>
  <si>
    <t>Benton County, Minnesota</t>
  </si>
  <si>
    <t>Blue Earth County, Minnesota</t>
  </si>
  <si>
    <t>Carlton County, Minnesota</t>
  </si>
  <si>
    <t>Carver County, Minnesota</t>
  </si>
  <si>
    <t>Chisago County, Minnesota</t>
  </si>
  <si>
    <t>Clay County, Minnesota</t>
  </si>
  <si>
    <t>Dakota County, Minnesota</t>
  </si>
  <si>
    <t>Dodge County, Minnesota</t>
  </si>
  <si>
    <t>Fillmore County, Minnesota</t>
  </si>
  <si>
    <t>Hennepin County, Minnesota</t>
  </si>
  <si>
    <t>Houston County, Minnesota</t>
  </si>
  <si>
    <t>Isanti County, Minnesota</t>
  </si>
  <si>
    <t>Le Sueur County, Minnesota</t>
  </si>
  <si>
    <t>Mille Lacs County, Minnesota</t>
  </si>
  <si>
    <t>Nicollet County, Minnesota</t>
  </si>
  <si>
    <t>Olmsted County, Minnesota</t>
  </si>
  <si>
    <t>Polk County, Minnesota</t>
  </si>
  <si>
    <t>Ramsey County, Minnesota</t>
  </si>
  <si>
    <t>St. Louis County, Minnesota</t>
  </si>
  <si>
    <t>Scott County, Minnesota</t>
  </si>
  <si>
    <t>Sherburne County, Minnesota</t>
  </si>
  <si>
    <t>Sibley County, Minnesota</t>
  </si>
  <si>
    <t>Stearns County, Minnesota</t>
  </si>
  <si>
    <t>Wabasha County, Minnesota</t>
  </si>
  <si>
    <t>Washington County, Minnesota</t>
  </si>
  <si>
    <t>Wright County, Minnesota</t>
  </si>
  <si>
    <t>Benton County, Mississippi</t>
  </si>
  <si>
    <t>Copiah County, Mississippi</t>
  </si>
  <si>
    <t>De Soto County, Mississippi</t>
  </si>
  <si>
    <t>Forrest County, Mississippi</t>
  </si>
  <si>
    <t>Hancock County, Mississippi</t>
  </si>
  <si>
    <t>Harrison County, Mississippi</t>
  </si>
  <si>
    <t>Hinds County, Mississippi</t>
  </si>
  <si>
    <t>Jackson County, Mississippi</t>
  </si>
  <si>
    <t>Lamar County, Mississippi</t>
  </si>
  <si>
    <t>Madison County, Mississippi</t>
  </si>
  <si>
    <t>Marshall County, Mississippi</t>
  </si>
  <si>
    <t>Perry County, Mississippi</t>
  </si>
  <si>
    <t>Rankin County, Mississippi</t>
  </si>
  <si>
    <t>Simpson County, Mississippi</t>
  </si>
  <si>
    <t>Tate County, Mississippi</t>
  </si>
  <si>
    <t>Tunica County, Mississippi</t>
  </si>
  <si>
    <t>Yazoo County, Mississippi</t>
  </si>
  <si>
    <t>Andrew County, Missouri</t>
  </si>
  <si>
    <t>Bates County, Missouri</t>
  </si>
  <si>
    <t>Bollinger County, Missouri</t>
  </si>
  <si>
    <t>Boone County, Missouri</t>
  </si>
  <si>
    <t>Buchanan County, Missouri</t>
  </si>
  <si>
    <t>Caldwell County, Missouri</t>
  </si>
  <si>
    <t>Callaway County, Missouri</t>
  </si>
  <si>
    <t>Cape Girardeau County, Missouri</t>
  </si>
  <si>
    <t>Cass County, Missouri</t>
  </si>
  <si>
    <t>Christian County, Missouri</t>
  </si>
  <si>
    <t>Clay County, Missouri</t>
  </si>
  <si>
    <t>Clinton County, Missouri</t>
  </si>
  <si>
    <t>Cole County, Missouri</t>
  </si>
  <si>
    <t>Dallas County, Missouri</t>
  </si>
  <si>
    <t>De Kalb County, Missouri</t>
  </si>
  <si>
    <t>Franklin County, Missouri</t>
  </si>
  <si>
    <t>Greene County, Missouri</t>
  </si>
  <si>
    <t>Jackson County, Missouri</t>
  </si>
  <si>
    <t>Jasper County, Missouri</t>
  </si>
  <si>
    <t>Jefferson County, Missouri</t>
  </si>
  <si>
    <t>Lafayette County, Missouri</t>
  </si>
  <si>
    <t>Lincoln County, Missouri</t>
  </si>
  <si>
    <t>Mc Donald County, Missouri</t>
  </si>
  <si>
    <t>Moniteau County, Missouri</t>
  </si>
  <si>
    <t>Newton County, Missouri</t>
  </si>
  <si>
    <t>Osage County, Missouri</t>
  </si>
  <si>
    <t>Platte County, Missouri</t>
  </si>
  <si>
    <t>Polk County, Missouri</t>
  </si>
  <si>
    <t>Ray County, Missouri</t>
  </si>
  <si>
    <t>St. Charles County, Missouri</t>
  </si>
  <si>
    <t>St. Louis County, Missouri</t>
  </si>
  <si>
    <t>St. Louis City County, Missouri</t>
  </si>
  <si>
    <t>Warren County, Missouri</t>
  </si>
  <si>
    <t>Webster County, Missouri</t>
  </si>
  <si>
    <t>Carbon County, Montana</t>
  </si>
  <si>
    <t>Cascade County, Montana</t>
  </si>
  <si>
    <t>Golden Valley County, Montana</t>
  </si>
  <si>
    <t>Missoula County, Montana</t>
  </si>
  <si>
    <t>Yellowstone County, Montana</t>
  </si>
  <si>
    <t>Cass County, Nebraska</t>
  </si>
  <si>
    <t>Dakota County, Nebraska</t>
  </si>
  <si>
    <t>Dixon County, Nebraska</t>
  </si>
  <si>
    <t>Douglas County, Nebraska</t>
  </si>
  <si>
    <t>Hall County, Nebraska</t>
  </si>
  <si>
    <t>Hamilton County, Nebraska</t>
  </si>
  <si>
    <t>Howard County, Nebraska</t>
  </si>
  <si>
    <t>Lancaster County, Nebraska</t>
  </si>
  <si>
    <t>Merrick County, Nebraska</t>
  </si>
  <si>
    <t>Sarpy County, Nebraska</t>
  </si>
  <si>
    <t>Saunders County, Nebraska</t>
  </si>
  <si>
    <t>Seward County, Nebraska</t>
  </si>
  <si>
    <t>Washington County, Nebraska</t>
  </si>
  <si>
    <t>Clark County, Nevada</t>
  </si>
  <si>
    <t>Carson City County, Nevada</t>
  </si>
  <si>
    <t>Storey County, Nevada</t>
  </si>
  <si>
    <t>Washoe County, Nevada</t>
  </si>
  <si>
    <t>Hillsborough County, New Hampshire</t>
  </si>
  <si>
    <t>Rockingham County, New Hampshire</t>
  </si>
  <si>
    <t>Strafford County, New Hampshire</t>
  </si>
  <si>
    <t>Atlantic County, New Jersey</t>
  </si>
  <si>
    <t>Bergen County, New Jersey</t>
  </si>
  <si>
    <t>Burlington County, New Jersey</t>
  </si>
  <si>
    <t>Camden County, New Jersey</t>
  </si>
  <si>
    <t>Cape May County, New Jersey</t>
  </si>
  <si>
    <t>Cumberland County, New Jersey</t>
  </si>
  <si>
    <t>Essex County, New Jersey</t>
  </si>
  <si>
    <t>Gloucester County, New Jersey</t>
  </si>
  <si>
    <t>Hudson County, New Jersey</t>
  </si>
  <si>
    <t>Hunterdon County, New Jersey</t>
  </si>
  <si>
    <t>Mercer County, New Jersey</t>
  </si>
  <si>
    <t>Middlesex County, New Jersey</t>
  </si>
  <si>
    <t>Monmouth County, New Jersey</t>
  </si>
  <si>
    <t>Morris County, New Jersey</t>
  </si>
  <si>
    <t>Ocean County, New Jersey</t>
  </si>
  <si>
    <t>Passaic County, New Jersey</t>
  </si>
  <si>
    <t>Salem County, New Jersey</t>
  </si>
  <si>
    <t>Somerset County, New Jersey</t>
  </si>
  <si>
    <t>Sussex County, New Jersey</t>
  </si>
  <si>
    <t>Union County, New Jersey</t>
  </si>
  <si>
    <t>Warren County, New Jersey</t>
  </si>
  <si>
    <t>Bernalillo County, New Mexico</t>
  </si>
  <si>
    <t>Dona Ana County, New Mexico</t>
  </si>
  <si>
    <t>Sandoval County, New Mexico</t>
  </si>
  <si>
    <t>San Juan County, New Mexico</t>
  </si>
  <si>
    <t>Santa Fe County, New Mexico</t>
  </si>
  <si>
    <t>Torrance County, New Mexico</t>
  </si>
  <si>
    <t>Valencia County, New Mexico</t>
  </si>
  <si>
    <t>Albany County, New York</t>
  </si>
  <si>
    <t>Bronx County, New York</t>
  </si>
  <si>
    <t>Broome County, New York</t>
  </si>
  <si>
    <t>Chemung County, New York</t>
  </si>
  <si>
    <t>Dutchess County, New York</t>
  </si>
  <si>
    <t>Erie County, New York</t>
  </si>
  <si>
    <t>Herkimer County, New York</t>
  </si>
  <si>
    <t>Jefferson County, New York</t>
  </si>
  <si>
    <t>Kings County, New York</t>
  </si>
  <si>
    <t>Livingston County, New York</t>
  </si>
  <si>
    <t>Madison County, New York</t>
  </si>
  <si>
    <t>Monroe County, New York</t>
  </si>
  <si>
    <t>Nassau County, New York</t>
  </si>
  <si>
    <t>New York County, New York</t>
  </si>
  <si>
    <t>Niagara County, New York</t>
  </si>
  <si>
    <t>Oneida County, New York</t>
  </si>
  <si>
    <t>Onondaga County, New York</t>
  </si>
  <si>
    <t>Ontario County, New York</t>
  </si>
  <si>
    <t>Orange County, New York</t>
  </si>
  <si>
    <t>Orleans County, New York</t>
  </si>
  <si>
    <t>Oswego County, New York</t>
  </si>
  <si>
    <t>Putnam County, New York</t>
  </si>
  <si>
    <t>Queens County, New York</t>
  </si>
  <si>
    <t>Rensselaer County, New York</t>
  </si>
  <si>
    <t>Richmond County, New York</t>
  </si>
  <si>
    <t>Rockland County, New York</t>
  </si>
  <si>
    <t>Saratoga County, New York</t>
  </si>
  <si>
    <t>Schenectady County, New York</t>
  </si>
  <si>
    <t>Schoharie County, New York</t>
  </si>
  <si>
    <t>Suffolk County, New York</t>
  </si>
  <si>
    <t>Tioga County, New York</t>
  </si>
  <si>
    <t>Tompkins County, New York</t>
  </si>
  <si>
    <t>Ulster County, New York</t>
  </si>
  <si>
    <t>Warren County, New York</t>
  </si>
  <si>
    <t>Washington County, New York</t>
  </si>
  <si>
    <t>Wayne County, New York</t>
  </si>
  <si>
    <t>Westchester County, New York</t>
  </si>
  <si>
    <t>Yates County, New York</t>
  </si>
  <si>
    <t>Alamance County, North Carolina</t>
  </si>
  <si>
    <t>Alexander County, North Carolina</t>
  </si>
  <si>
    <t>Brunswick County, North Carolina</t>
  </si>
  <si>
    <t>Buncombe County, North Carolina</t>
  </si>
  <si>
    <t>Burke County, North Carolina</t>
  </si>
  <si>
    <t>Cabarrus County, North Carolina</t>
  </si>
  <si>
    <t>Caldwell County, North Carolina</t>
  </si>
  <si>
    <t>Catawba County, North Carolina</t>
  </si>
  <si>
    <t>Chatham County, North Carolina</t>
  </si>
  <si>
    <t>Craven County, North Carolina</t>
  </si>
  <si>
    <t>Cumberland County, North Carolina</t>
  </si>
  <si>
    <t>Currituck County, North Carolina</t>
  </si>
  <si>
    <t>Davidson County, North Carolina</t>
  </si>
  <si>
    <t>Davie County, North Carolina</t>
  </si>
  <si>
    <t>Durham County, North Carolina</t>
  </si>
  <si>
    <t>Edgecombe County, North Carolina</t>
  </si>
  <si>
    <t>Forsyth County, North Carolina</t>
  </si>
  <si>
    <t>Franklin County, North Carolina</t>
  </si>
  <si>
    <t>Gaston County, North Carolina</t>
  </si>
  <si>
    <t>Gates County, North Carolina</t>
  </si>
  <si>
    <t>Guilford County, North Carolina</t>
  </si>
  <si>
    <t>Haywood County, North Carolina</t>
  </si>
  <si>
    <t>Henderson County, North Carolina</t>
  </si>
  <si>
    <t>Hoke County, North Carolina</t>
  </si>
  <si>
    <t>Iredell County, North Carolina</t>
  </si>
  <si>
    <t>Johnston County, North Carolina</t>
  </si>
  <si>
    <t>Jones County, North Carolina</t>
  </si>
  <si>
    <t>Lincoln County, North Carolina</t>
  </si>
  <si>
    <t>Madison County, North Carolina</t>
  </si>
  <si>
    <t>Mecklenburg County, North Carolina</t>
  </si>
  <si>
    <t>Nash County, North Carolina</t>
  </si>
  <si>
    <t>New Hanover County, North Carolina</t>
  </si>
  <si>
    <t>Onslow County, North Carolina</t>
  </si>
  <si>
    <t>Orange County, North Carolina</t>
  </si>
  <si>
    <t>Pamlico County, North Carolina</t>
  </si>
  <si>
    <t>Pender County, North Carolina</t>
  </si>
  <si>
    <t>Person County, North Carolina</t>
  </si>
  <si>
    <t>Pitt County, North Carolina</t>
  </si>
  <si>
    <t>Randolph County, North Carolina</t>
  </si>
  <si>
    <t>Rockingham County, North Carolina</t>
  </si>
  <si>
    <t>Rowan County, North Carolina</t>
  </si>
  <si>
    <t>Stokes County, North Carolina</t>
  </si>
  <si>
    <t>Union County, North Carolina</t>
  </si>
  <si>
    <t>Wake County, North Carolina</t>
  </si>
  <si>
    <t>Wayne County, North Carolina</t>
  </si>
  <si>
    <t>Yadkin County, North Carolina</t>
  </si>
  <si>
    <t>Burleigh County, North Dakota</t>
  </si>
  <si>
    <t>Cass County, North Dakota</t>
  </si>
  <si>
    <t>Grand Forks County, North Dakota</t>
  </si>
  <si>
    <t>Morton County, North Dakota</t>
  </si>
  <si>
    <t>Oliver County, North Dakota</t>
  </si>
  <si>
    <t>Sioux County, North Dakota</t>
  </si>
  <si>
    <t>Allen County, Ohio</t>
  </si>
  <si>
    <t>Belmont County, Ohio</t>
  </si>
  <si>
    <t>Brown County, Ohio</t>
  </si>
  <si>
    <t>Butler County, Ohio</t>
  </si>
  <si>
    <t>Carroll County, Ohio</t>
  </si>
  <si>
    <t>Clark County, Ohio</t>
  </si>
  <si>
    <t>Clermont County, Ohio</t>
  </si>
  <si>
    <t>Cuyahoga County, Ohio</t>
  </si>
  <si>
    <t>Delaware County, Ohio</t>
  </si>
  <si>
    <t>Fairfield County, Ohio</t>
  </si>
  <si>
    <t>Franklin County, Ohio</t>
  </si>
  <si>
    <t>Fulton County, Ohio</t>
  </si>
  <si>
    <t>Geauga County, Ohio</t>
  </si>
  <si>
    <t>Greene County, Ohio</t>
  </si>
  <si>
    <t>Hamilton County, Ohio</t>
  </si>
  <si>
    <t>Hocking County, Ohio</t>
  </si>
  <si>
    <t>Jefferson County, Ohio</t>
  </si>
  <si>
    <t>Lake County, Ohio</t>
  </si>
  <si>
    <t>Lawrence County, Ohio</t>
  </si>
  <si>
    <t>Licking County, Ohio</t>
  </si>
  <si>
    <t>Lorain County, Ohio</t>
  </si>
  <si>
    <t>Lucas County, Ohio</t>
  </si>
  <si>
    <t>Madison County, Ohio</t>
  </si>
  <si>
    <t>Mahoning County, Ohio</t>
  </si>
  <si>
    <t>Medina County, Ohio</t>
  </si>
  <si>
    <t>Miami County, Ohio</t>
  </si>
  <si>
    <t>Montgomery County, Ohio</t>
  </si>
  <si>
    <t>Morrow County, Ohio</t>
  </si>
  <si>
    <t>Perry County, Ohio</t>
  </si>
  <si>
    <t>Pickaway County, Ohio</t>
  </si>
  <si>
    <t>Portage County, Ohio</t>
  </si>
  <si>
    <t>Richland County, Ohio</t>
  </si>
  <si>
    <t>Stark County, Ohio</t>
  </si>
  <si>
    <t>Summit County, Ohio</t>
  </si>
  <si>
    <t>Trumbull County, Ohio</t>
  </si>
  <si>
    <t>Union County, Ohio</t>
  </si>
  <si>
    <t>Warren County, Ohio</t>
  </si>
  <si>
    <t>Wood County, Ohio</t>
  </si>
  <si>
    <t>Canadian County, Oklahoma</t>
  </si>
  <si>
    <t>Cleveland County, Oklahoma</t>
  </si>
  <si>
    <t>Comanche County, Oklahoma</t>
  </si>
  <si>
    <t>Cotton County, Oklahoma</t>
  </si>
  <si>
    <t>Creek County, Oklahoma</t>
  </si>
  <si>
    <t>Grady County, Oklahoma</t>
  </si>
  <si>
    <t>Le Flore County, Oklahoma</t>
  </si>
  <si>
    <t>Lincoln County, Oklahoma</t>
  </si>
  <si>
    <t>Logan County, Oklahoma</t>
  </si>
  <si>
    <t>Mcclain County, Oklahoma</t>
  </si>
  <si>
    <t>Oklahoma County, Oklahoma</t>
  </si>
  <si>
    <t>Okmulgee County, Oklahoma</t>
  </si>
  <si>
    <t>Osage County, Oklahoma</t>
  </si>
  <si>
    <t>Pawnee County, Oklahoma</t>
  </si>
  <si>
    <t>Rogers County, Oklahoma</t>
  </si>
  <si>
    <t>Sequoyah County, Oklahoma</t>
  </si>
  <si>
    <t>Tulsa County, Oklahoma</t>
  </si>
  <si>
    <t>Wagoner County, Oklahoma</t>
  </si>
  <si>
    <t>Benton County, Oregon</t>
  </si>
  <si>
    <t>Clackamas County, Oregon</t>
  </si>
  <si>
    <t>Columbia County, Oregon</t>
  </si>
  <si>
    <t>Deschutes County, Oregon</t>
  </si>
  <si>
    <t>Jackson County, Oregon</t>
  </si>
  <si>
    <t>Josephine County, Oregon</t>
  </si>
  <si>
    <t>Lane County, Oregon</t>
  </si>
  <si>
    <t>Linn County, Oregon</t>
  </si>
  <si>
    <t>Marion County, Oregon</t>
  </si>
  <si>
    <t>Multnomah County, Oregon</t>
  </si>
  <si>
    <t>Polk County, Oregon</t>
  </si>
  <si>
    <t>Washington County, Oregon</t>
  </si>
  <si>
    <t>Yamhill County, Oregon</t>
  </si>
  <si>
    <t>Adams County, Pennsylvania</t>
  </si>
  <si>
    <t>Allegheny County, Pennsylvania</t>
  </si>
  <si>
    <t>Armstrong County, Pennsylvania</t>
  </si>
  <si>
    <t>Beaver County, Pennsylvania</t>
  </si>
  <si>
    <t>Berks County, Pennsylvania</t>
  </si>
  <si>
    <t>Blair County, Pennsylvania</t>
  </si>
  <si>
    <t>Bucks County, Pennsylvania</t>
  </si>
  <si>
    <t>Butler County, Pennsylvania</t>
  </si>
  <si>
    <t>Cambria County, Pennsylvania</t>
  </si>
  <si>
    <t>Carbon County, Pennsylvania</t>
  </si>
  <si>
    <t>Centre County, Pennsylvania</t>
  </si>
  <si>
    <t>Chester County, Pennsylvania</t>
  </si>
  <si>
    <t>Columbia County, Pennsylvania</t>
  </si>
  <si>
    <t>Cumberland County, Pennsylvania</t>
  </si>
  <si>
    <t>Dauphin County, Pennsylvania</t>
  </si>
  <si>
    <t>Delaware County, Pennsylvania</t>
  </si>
  <si>
    <t>Erie County, Pennsylvania</t>
  </si>
  <si>
    <t>Fayette County, Pennsylvania</t>
  </si>
  <si>
    <t>Franklin County, Pennsylvania</t>
  </si>
  <si>
    <t>Lackawanna County, Pennsylvania</t>
  </si>
  <si>
    <t>Lancaster County, Pennsylvania</t>
  </si>
  <si>
    <t>Lebanon County, Pennsylvania</t>
  </si>
  <si>
    <t>Lehigh County, Pennsylvania</t>
  </si>
  <si>
    <t>Luzerne County, Pennsylvania</t>
  </si>
  <si>
    <t>Lycoming County, Pennsylvania</t>
  </si>
  <si>
    <t>Mercer County, Pennsylvania</t>
  </si>
  <si>
    <t>Monroe County, Pennsylvania</t>
  </si>
  <si>
    <t>Montgomery County, Pennsylvania</t>
  </si>
  <si>
    <t>Montour County, Pennsylvania</t>
  </si>
  <si>
    <t>Northampton County, Pennsylvania</t>
  </si>
  <si>
    <t>Perry County, Pennsylvania</t>
  </si>
  <si>
    <t>Philadelphia County, Pennsylvania</t>
  </si>
  <si>
    <t>Pike County, Pennsylvania</t>
  </si>
  <si>
    <t>Washington County, Pennsylvania</t>
  </si>
  <si>
    <t>Westmoreland County, Pennsylvania</t>
  </si>
  <si>
    <t>Wyoming County, Pennsylvania</t>
  </si>
  <si>
    <t>York County, Pennsylvania</t>
  </si>
  <si>
    <t>Aguada Municipio, Puerto Rico</t>
  </si>
  <si>
    <t>Aguadilla Municipio, Puerto Rico</t>
  </si>
  <si>
    <t>Aguas Buenas Municipio, Puerto Rico</t>
  </si>
  <si>
    <t>Aibonito Municipio, Puerto Rico</t>
  </si>
  <si>
    <t>Anasco Municipio, Puerto Rico</t>
  </si>
  <si>
    <t>Arecibo Municipio, Puerto Rico</t>
  </si>
  <si>
    <t>Arroyo Municipio, Puerto Rico</t>
  </si>
  <si>
    <t>Barceloneta Municipio, Puerto Rico</t>
  </si>
  <si>
    <t>Barranquitas Municipio, Puerto Rico</t>
  </si>
  <si>
    <t>Bayamon Municipio, Puerto Rico</t>
  </si>
  <si>
    <t>Cabo Rojo Municipio, Puerto Rico</t>
  </si>
  <si>
    <t>Caguas Municipio, Puerto Rico</t>
  </si>
  <si>
    <t>Camuy Municipio, Puerto Rico</t>
  </si>
  <si>
    <t>Canovanas Municipio, Puerto Rico</t>
  </si>
  <si>
    <t>Carolina Municipio, Puerto Rico</t>
  </si>
  <si>
    <t>Catano Municipio, Puerto Rico</t>
  </si>
  <si>
    <t>Cayey Municipio, Puerto Rico</t>
  </si>
  <si>
    <t>Ceiba Municipio, Puerto Rico</t>
  </si>
  <si>
    <t>Ciales Municipio, Puerto Rico</t>
  </si>
  <si>
    <t>Cidra Municipio, Puerto Rico</t>
  </si>
  <si>
    <t>Comerio Municipio, Puerto Rico</t>
  </si>
  <si>
    <t>Corozal Municipio, Puerto Rico</t>
  </si>
  <si>
    <t>Dorado Municipio, Puerto Rico</t>
  </si>
  <si>
    <t>Fajardo Municipio, Puerto Rico</t>
  </si>
  <si>
    <t>Florida Municipio, Puerto Rico</t>
  </si>
  <si>
    <t>Guanica Municipio, Puerto Rico</t>
  </si>
  <si>
    <t>Guayama Municipio, Puerto Rico</t>
  </si>
  <si>
    <t>Guayanilla Municipio, Puerto Rico</t>
  </si>
  <si>
    <t>Guaynabo Municipio, Puerto Rico</t>
  </si>
  <si>
    <t>Gurabo Municipio, Puerto Rico</t>
  </si>
  <si>
    <t>Hatillo Municipio, Puerto Rico</t>
  </si>
  <si>
    <t>Hormigueros Municipio, Puerto Rico</t>
  </si>
  <si>
    <t>Humacao Municipio, Puerto Rico</t>
  </si>
  <si>
    <t>Isabela Municipio, Puerto Rico</t>
  </si>
  <si>
    <t>Juana Diaz Municipio, Puerto Rico</t>
  </si>
  <si>
    <t>Juncos Municipio, Puerto Rico</t>
  </si>
  <si>
    <t>Lajas Municipio, Puerto Rico</t>
  </si>
  <si>
    <t>Lares Municipio, Puerto Rico</t>
  </si>
  <si>
    <t>Las Piedras Municipio, Puerto Rico</t>
  </si>
  <si>
    <t>Loiza Municipio, Puerto Rico</t>
  </si>
  <si>
    <t>Luquillo Municipio, Puerto Rico</t>
  </si>
  <si>
    <t>Manati Municipio, Puerto Rico</t>
  </si>
  <si>
    <t>Maunabo Municipio, Puerto Rico</t>
  </si>
  <si>
    <t>Mayaguez Municipio, Puerto Rico</t>
  </si>
  <si>
    <t>Moca Municipio, Puerto Rico</t>
  </si>
  <si>
    <t>Morovis Municipio, Puerto Rico</t>
  </si>
  <si>
    <t>Maguabo Municipio, Puerto Rico</t>
  </si>
  <si>
    <t>Naranjito Municipio, Puerto Rico</t>
  </si>
  <si>
    <t>Orocovis Municipio, Puerto Rico</t>
  </si>
  <si>
    <t>Patillas Municipio, Puerto Rico</t>
  </si>
  <si>
    <t>Penuelas Municipio, Puerto Rico</t>
  </si>
  <si>
    <t>Ponce Municipio, Puerto Rico</t>
  </si>
  <si>
    <t>Quebradillas Municipio, Puerto Rico</t>
  </si>
  <si>
    <t>Rincon Municipio, Puerto Rico</t>
  </si>
  <si>
    <t>Rio Grande Municipio, Puerto Rico</t>
  </si>
  <si>
    <t>Sabana Grande Municipio, Puerto Rico</t>
  </si>
  <si>
    <t>San German Municipio, Puerto Rico</t>
  </si>
  <si>
    <t>San Juan Municipio, Puerto Rico</t>
  </si>
  <si>
    <t>San Lorenzo Municipio, Puerto Rico</t>
  </si>
  <si>
    <t>San Sebastian Municipio, Puerto Rico</t>
  </si>
  <si>
    <t>Toa Alta Municipio, Puerto Rico</t>
  </si>
  <si>
    <t>Toa Baja Municipio, Puerto Rico</t>
  </si>
  <si>
    <t>Trujillo Alto Municipio, Puerto Rico</t>
  </si>
  <si>
    <t>Utuado Municipio, Puerto Rico</t>
  </si>
  <si>
    <t>Vega Alta Municipio, Puerto Rico</t>
  </si>
  <si>
    <t>Vega Baja Municipio, Puerto Rico</t>
  </si>
  <si>
    <t>Villalba Municipio, Puerto Rico</t>
  </si>
  <si>
    <t>Yabucoa Municipio, Puerto Rico</t>
  </si>
  <si>
    <t>Yauco Municipio, Puerto Rico</t>
  </si>
  <si>
    <t>Bristol County, Rhode Island</t>
  </si>
  <si>
    <t>Kent County, Rhode Island</t>
  </si>
  <si>
    <t>Newport County, Rhode Island</t>
  </si>
  <si>
    <t>Providence County, Rhode Island</t>
  </si>
  <si>
    <t>Washington County, Rhode Island</t>
  </si>
  <si>
    <t>Aiken County, South Carolina</t>
  </si>
  <si>
    <t>Anderson County, South Carolina</t>
  </si>
  <si>
    <t>Beaufort County, South Carolina</t>
  </si>
  <si>
    <t>Berkeley County, South Carolina</t>
  </si>
  <si>
    <t>Calhoun County, South Carolina</t>
  </si>
  <si>
    <t>Charleston County, South Carolina</t>
  </si>
  <si>
    <t>Chester County, South Carolina</t>
  </si>
  <si>
    <t>Darlington County, South Carolina</t>
  </si>
  <si>
    <t>Dorchester County, South Carolina</t>
  </si>
  <si>
    <t>Edgefield County, South Carolina</t>
  </si>
  <si>
    <t>Fairfield County, South Carolina</t>
  </si>
  <si>
    <t>Florence County, South Carolina</t>
  </si>
  <si>
    <t>Greenville County, South Carolina</t>
  </si>
  <si>
    <t>Horry County, South Carolina</t>
  </si>
  <si>
    <t>Jasper County, South Carolina</t>
  </si>
  <si>
    <t>Kershaw County, South Carolina</t>
  </si>
  <si>
    <t>Lancaster County, South Carolina</t>
  </si>
  <si>
    <t>Laurens County, South Carolina</t>
  </si>
  <si>
    <t>Lexington County, South Carolina</t>
  </si>
  <si>
    <t>Pickens County, South Carolina</t>
  </si>
  <si>
    <t>Richland County, South Carolina</t>
  </si>
  <si>
    <t>Saluda County, South Carolina</t>
  </si>
  <si>
    <t>Spartanburg County, South Carolina</t>
  </si>
  <si>
    <t>Sumter County, South Carolina</t>
  </si>
  <si>
    <t>Union County, South Carolina</t>
  </si>
  <si>
    <t>York County, South Carolina</t>
  </si>
  <si>
    <t>Custer County, South Dakota</t>
  </si>
  <si>
    <t>Lincoln County, South Dakota</t>
  </si>
  <si>
    <t>Mc Cook County, South Dakota</t>
  </si>
  <si>
    <t>Meade County, South Dakota</t>
  </si>
  <si>
    <t>Minnehaha County, South Dakota</t>
  </si>
  <si>
    <t>Pennington County, South Dakota</t>
  </si>
  <si>
    <t>Turner County, South Dakota</t>
  </si>
  <si>
    <t>Union County, South Dakota</t>
  </si>
  <si>
    <t>Anderson County, Tennessee</t>
  </si>
  <si>
    <t>Blount County, Tennessee</t>
  </si>
  <si>
    <t>Bradley County, Tennessee</t>
  </si>
  <si>
    <t>Campbell County, Tennessee</t>
  </si>
  <si>
    <t>Cannon County, Tennessee</t>
  </si>
  <si>
    <t>Carter County, Tennessee</t>
  </si>
  <si>
    <t>Cheatham County, Tennessee</t>
  </si>
  <si>
    <t>Chester County, Tennessee</t>
  </si>
  <si>
    <t>Crockett County, Tennessee</t>
  </si>
  <si>
    <t>Davidson County, Tennessee</t>
  </si>
  <si>
    <t>Dickson County, Tennessee</t>
  </si>
  <si>
    <t>Fayette County, Tennessee</t>
  </si>
  <si>
    <t>Grainger County, Tennessee</t>
  </si>
  <si>
    <t>Hamblen County, Tennessee</t>
  </si>
  <si>
    <t>Hamilton County, Tennessee</t>
  </si>
  <si>
    <t>Hawkins County, Tennessee</t>
  </si>
  <si>
    <t>Hickman County, Tennessee</t>
  </si>
  <si>
    <t>Jefferson County, Tennessee</t>
  </si>
  <si>
    <t>Knox County, Tennessee</t>
  </si>
  <si>
    <t>Loudon County, Tennessee</t>
  </si>
  <si>
    <t>Macon County, Tennessee</t>
  </si>
  <si>
    <t>Madison County, Tennessee</t>
  </si>
  <si>
    <t>Marion County, Tennessee</t>
  </si>
  <si>
    <t>Maury County, Tennessee</t>
  </si>
  <si>
    <t>Montgomery County, Tennessee</t>
  </si>
  <si>
    <t>Morgan County, Tennessee</t>
  </si>
  <si>
    <t>Polk County, Tennessee</t>
  </si>
  <si>
    <t>Roane County, Tennessee</t>
  </si>
  <si>
    <t>Robertson County, Tennessee</t>
  </si>
  <si>
    <t>Rutherford County, Tennessee</t>
  </si>
  <si>
    <t>Sequatchie County, Tennessee</t>
  </si>
  <si>
    <t>Shelby County, Tennessee</t>
  </si>
  <si>
    <t>Smith County, Tennessee</t>
  </si>
  <si>
    <t>Sullivan County, Tennessee</t>
  </si>
  <si>
    <t>Sumner County, Tennessee</t>
  </si>
  <si>
    <t>Tipton County, Tennessee</t>
  </si>
  <si>
    <t>Trousdale County, Tennessee</t>
  </si>
  <si>
    <t>Unicoi County, Tennessee</t>
  </si>
  <si>
    <t>Union County, Tennessee</t>
  </si>
  <si>
    <t>Washington County, Tennessee</t>
  </si>
  <si>
    <t>Williamson County, Tennessee</t>
  </si>
  <si>
    <t>Wilson County, Tennessee</t>
  </si>
  <si>
    <t>Aransas County, Texas</t>
  </si>
  <si>
    <t>Archer County, Texas</t>
  </si>
  <si>
    <t>Armstrong County, Texas</t>
  </si>
  <si>
    <t>Atascosa County, Texas</t>
  </si>
  <si>
    <t>Austin County, Texas</t>
  </si>
  <si>
    <t>Bandera County, Texas</t>
  </si>
  <si>
    <t>Bastrop County, Texas</t>
  </si>
  <si>
    <t>Bell County, Texas</t>
  </si>
  <si>
    <t>Bexar County, Texas</t>
  </si>
  <si>
    <t>Bowie County, Texas</t>
  </si>
  <si>
    <t>Brazoria County, Texas</t>
  </si>
  <si>
    <t>Brazos County, Texas</t>
  </si>
  <si>
    <t>Burleson County, Texas</t>
  </si>
  <si>
    <t>Caldwell County, Texas</t>
  </si>
  <si>
    <t>Callahan County, Texas</t>
  </si>
  <si>
    <t>Cameron County, Texas</t>
  </si>
  <si>
    <t>Carson County, Texas</t>
  </si>
  <si>
    <t>Chambers County, Texas</t>
  </si>
  <si>
    <t>Clay County, Texas</t>
  </si>
  <si>
    <t>Collin County, Texas</t>
  </si>
  <si>
    <t>Comal County, Texas</t>
  </si>
  <si>
    <t>Coryell County, Texas</t>
  </si>
  <si>
    <t>Crosby County, Texas</t>
  </si>
  <si>
    <t>Dallas County, Texas</t>
  </si>
  <si>
    <t>Denton County, Texas</t>
  </si>
  <si>
    <t>Ector County, Texas</t>
  </si>
  <si>
    <t>Ellis County, Texas</t>
  </si>
  <si>
    <t>El Paso County, Texas</t>
  </si>
  <si>
    <t>Falls County, Texas</t>
  </si>
  <si>
    <t>Fort Bend County, Texas</t>
  </si>
  <si>
    <t>Galveston County, Texas</t>
  </si>
  <si>
    <t>Goliad County, Texas</t>
  </si>
  <si>
    <t>Grayson County, Texas</t>
  </si>
  <si>
    <t>Gregg County, Texas</t>
  </si>
  <si>
    <t>Guadalupe County, Texas</t>
  </si>
  <si>
    <t>Hardin County, Texas</t>
  </si>
  <si>
    <t>Harris County, Texas</t>
  </si>
  <si>
    <t>Hays County, Texas</t>
  </si>
  <si>
    <t>Hidalgo County, Texas</t>
  </si>
  <si>
    <t>Hood County, Texas</t>
  </si>
  <si>
    <t>Hudspeth County, Texas</t>
  </si>
  <si>
    <t>Hunt County, Texas</t>
  </si>
  <si>
    <t>Irion County, Texas</t>
  </si>
  <si>
    <t>Jefferson County, Texas</t>
  </si>
  <si>
    <t>Johnson County, Texas</t>
  </si>
  <si>
    <t>Jones County, Texas</t>
  </si>
  <si>
    <t>Kaufman County, Texas</t>
  </si>
  <si>
    <t>Kendall County, Texas</t>
  </si>
  <si>
    <t>Lampasas County, Texas</t>
  </si>
  <si>
    <t>Liberty County, Texas</t>
  </si>
  <si>
    <t>Lubbock County, Texas</t>
  </si>
  <si>
    <t>Lynn County, Texas</t>
  </si>
  <si>
    <t>Mc Lennan County, Texas</t>
  </si>
  <si>
    <t>Martin County, Texas</t>
  </si>
  <si>
    <t>Medina County, Texas</t>
  </si>
  <si>
    <t>Midland County, Texas</t>
  </si>
  <si>
    <t>Montgomery County, Texas</t>
  </si>
  <si>
    <t>Newton County, Texas</t>
  </si>
  <si>
    <t>Nueces County, Texas</t>
  </si>
  <si>
    <t>Oldham County, Texas</t>
  </si>
  <si>
    <t>Orange County, Texas</t>
  </si>
  <si>
    <t>Parker County, Texas</t>
  </si>
  <si>
    <t>Potter County, Texas</t>
  </si>
  <si>
    <t>Randall County, Texas</t>
  </si>
  <si>
    <t>Robertson County, Texas</t>
  </si>
  <si>
    <t>Rockwall County, Texas</t>
  </si>
  <si>
    <t>Rusk County, Texas</t>
  </si>
  <si>
    <t>San Patricio County, Texas</t>
  </si>
  <si>
    <t>Smith County, Texas</t>
  </si>
  <si>
    <t>Somervell County, Texas</t>
  </si>
  <si>
    <t>Tarrant County, Texas</t>
  </si>
  <si>
    <t>Taylor County, Texas</t>
  </si>
  <si>
    <t>Tom Green County, Texas</t>
  </si>
  <si>
    <t>Travis County, Texas</t>
  </si>
  <si>
    <t>Upshur County, Texas</t>
  </si>
  <si>
    <t>Victoria County, Texas</t>
  </si>
  <si>
    <t>Waller County, Texas</t>
  </si>
  <si>
    <t>Webb County, Texas</t>
  </si>
  <si>
    <t>Wichita County, Texas</t>
  </si>
  <si>
    <t>Williamson County, Texas</t>
  </si>
  <si>
    <t>Wilson County, Texas</t>
  </si>
  <si>
    <t>Wise County, Texas</t>
  </si>
  <si>
    <t>Box Elder County, Utah</t>
  </si>
  <si>
    <t>Cache County, Utah</t>
  </si>
  <si>
    <t>Davis County, Utah</t>
  </si>
  <si>
    <t>Juab County, Utah</t>
  </si>
  <si>
    <t>Morgan County, Utah</t>
  </si>
  <si>
    <t>Salt Lake County, Utah</t>
  </si>
  <si>
    <t>Tooele County, Utah</t>
  </si>
  <si>
    <t>Utah County, Utah</t>
  </si>
  <si>
    <t>Washington County, Utah</t>
  </si>
  <si>
    <t>Weber County, Utah</t>
  </si>
  <si>
    <t>Chittenden County, Vermont</t>
  </si>
  <si>
    <t>Franklin County, Vermont</t>
  </si>
  <si>
    <t>Grand Isle County, Vermont</t>
  </si>
  <si>
    <t>Albemarle County, Virginia</t>
  </si>
  <si>
    <t>Alexandria City County, Virginia</t>
  </si>
  <si>
    <t>Amelia County, Virginia</t>
  </si>
  <si>
    <t>Amherst County, Virginia</t>
  </si>
  <si>
    <t>Appomattox County, Virginia</t>
  </si>
  <si>
    <t>Arlington County, Virginia</t>
  </si>
  <si>
    <t>Augusta County, Virginia</t>
  </si>
  <si>
    <t>Bedford County, Virginia</t>
  </si>
  <si>
    <t>Botetourt County, Virginia</t>
  </si>
  <si>
    <t>Bristol City County, Virginia</t>
  </si>
  <si>
    <t>Buckingham County, Virginia</t>
  </si>
  <si>
    <t>Campbell County, Virginia</t>
  </si>
  <si>
    <t>Caroline County, Virginia</t>
  </si>
  <si>
    <t>Charles City County, Virginia</t>
  </si>
  <si>
    <t>Charlottesville City County, Virginia</t>
  </si>
  <si>
    <t>Chesapeake City County, Virginia</t>
  </si>
  <si>
    <t>Chesterfield County, Virginia</t>
  </si>
  <si>
    <t>Clarke County, Virginia</t>
  </si>
  <si>
    <t>Colonial Heights City County, Virginia</t>
  </si>
  <si>
    <t>Craig County, Virginia</t>
  </si>
  <si>
    <t>Culpeper County, Virginia</t>
  </si>
  <si>
    <t>Dinwiddie County, Virginia</t>
  </si>
  <si>
    <t>Fairfax City County, Virginia</t>
  </si>
  <si>
    <t>Fairfax County, Virginia</t>
  </si>
  <si>
    <t>Falls Church City County, Virginia</t>
  </si>
  <si>
    <t>Fauquier County, Virginia</t>
  </si>
  <si>
    <t>Floyd County, Virginia</t>
  </si>
  <si>
    <t>Fluvanna County, Virginia</t>
  </si>
  <si>
    <t>Franklin County, Virginia</t>
  </si>
  <si>
    <t>Frederick County, Virginia</t>
  </si>
  <si>
    <t>Fredericksburg City County, Virginia</t>
  </si>
  <si>
    <t>Giles County, Virginia</t>
  </si>
  <si>
    <t>Gloucester County, Virginia</t>
  </si>
  <si>
    <t>Goochland County, Virginia</t>
  </si>
  <si>
    <t>Greene County, Virginia</t>
  </si>
  <si>
    <t>Hampton City County, Virginia</t>
  </si>
  <si>
    <t>Hanover County, Virginia</t>
  </si>
  <si>
    <t>Harrisonburg City County, Virginia</t>
  </si>
  <si>
    <t>Henrico County, Virginia</t>
  </si>
  <si>
    <t>Hopewell City County, Virginia</t>
  </si>
  <si>
    <t>Isle Of Wight County, Virginia</t>
  </si>
  <si>
    <t>James City County, Virginia</t>
  </si>
  <si>
    <t>King William County, Virginia</t>
  </si>
  <si>
    <t>Loudoun County, Virginia</t>
  </si>
  <si>
    <t>Lynchburg City County, Virginia</t>
  </si>
  <si>
    <t>Manassas City County, Virginia</t>
  </si>
  <si>
    <t>Manassas Park City County, Virginia</t>
  </si>
  <si>
    <t>Mathews County, Virginia</t>
  </si>
  <si>
    <t>Montgomery County, Virginia</t>
  </si>
  <si>
    <t>Nelson County, Virginia</t>
  </si>
  <si>
    <t>New Kent County, Virginia</t>
  </si>
  <si>
    <t>Newport News City County, Virginia</t>
  </si>
  <si>
    <t>Norfolk City County, Virginia</t>
  </si>
  <si>
    <t>Petersburg City County, Virginia</t>
  </si>
  <si>
    <t>Portsmouth City County, Virginia</t>
  </si>
  <si>
    <t>Poquoson County, Virginia</t>
  </si>
  <si>
    <t>Powhatan County, Virginia</t>
  </si>
  <si>
    <t>Prince George County, Virginia</t>
  </si>
  <si>
    <t>Prince William County, Virginia</t>
  </si>
  <si>
    <t>Pulaski County, Virginia</t>
  </si>
  <si>
    <t>Radford City County, Virginia</t>
  </si>
  <si>
    <t>Rappahannock County, Virginia</t>
  </si>
  <si>
    <t>Richmond City County, Virginia</t>
  </si>
  <si>
    <t>Roanoke County, Virginia</t>
  </si>
  <si>
    <t>Roanoke City County, Virginia</t>
  </si>
  <si>
    <t>Rockingham County, Virginia</t>
  </si>
  <si>
    <t>Salem City County, Virginia</t>
  </si>
  <si>
    <t>Scott County, Virginia</t>
  </si>
  <si>
    <t>Spotsylvania County, Virginia</t>
  </si>
  <si>
    <t>Stafford County, Virginia</t>
  </si>
  <si>
    <t>Staunton City County, Virginia</t>
  </si>
  <si>
    <t>Suffolk City County, Virginia</t>
  </si>
  <si>
    <t>Sussex County, Virginia</t>
  </si>
  <si>
    <t>Virginia Beach City County, Virginia</t>
  </si>
  <si>
    <t>Warren County, Virginia</t>
  </si>
  <si>
    <t>Washington County, Virginia</t>
  </si>
  <si>
    <t>Waynesboro City County, Virginia</t>
  </si>
  <si>
    <t>Williamsburg City County, Virginia</t>
  </si>
  <si>
    <t>Winchester City County, Virginia</t>
  </si>
  <si>
    <t>York County, Virginia</t>
  </si>
  <si>
    <t>Asotin County, Washington</t>
  </si>
  <si>
    <t>Benton County, Washington</t>
  </si>
  <si>
    <t>Chelan County, Washington</t>
  </si>
  <si>
    <t>Clark County, Washington</t>
  </si>
  <si>
    <t>Columbia County, Washington</t>
  </si>
  <si>
    <t>Cowlitz County, Washington</t>
  </si>
  <si>
    <t>Douglas County, Washington</t>
  </si>
  <si>
    <t>Franklin County, Washington</t>
  </si>
  <si>
    <t>King County, Washington</t>
  </si>
  <si>
    <t>Kitsap County, Washington</t>
  </si>
  <si>
    <t>Pend Oreille County, Washington</t>
  </si>
  <si>
    <t>Pierce County, Washington</t>
  </si>
  <si>
    <t>Skagit County, Washington</t>
  </si>
  <si>
    <t>Skamania County, Washington</t>
  </si>
  <si>
    <t>Snohomish County, Washington</t>
  </si>
  <si>
    <t>Spokane County, Washington</t>
  </si>
  <si>
    <t>Stevens County, Washington</t>
  </si>
  <si>
    <t>Thurston County, Washington</t>
  </si>
  <si>
    <t>Walla Walla County, Washington</t>
  </si>
  <si>
    <t>Whatcom County, Washington</t>
  </si>
  <si>
    <t>Yakima County, Washington</t>
  </si>
  <si>
    <t>Berkeley County, West Virginia</t>
  </si>
  <si>
    <t>Boone County, West Virginia</t>
  </si>
  <si>
    <t>Brooke County, West Virginia</t>
  </si>
  <si>
    <t>Cabell County, West Virginia</t>
  </si>
  <si>
    <t>Clay County, West Virginia</t>
  </si>
  <si>
    <t>Fayette County, West Virginia</t>
  </si>
  <si>
    <t>Hampshire County, West Virginia</t>
  </si>
  <si>
    <t>Hancock County, West Virginia</t>
  </si>
  <si>
    <t>Jefferson County, West Virginia</t>
  </si>
  <si>
    <t>Kanawha County, West Virginia</t>
  </si>
  <si>
    <t>Lincoln County, West Virginia</t>
  </si>
  <si>
    <t>Marshall County, West Virginia</t>
  </si>
  <si>
    <t>Mineral County, West Virginia</t>
  </si>
  <si>
    <t>Monongalia County, West Virginia</t>
  </si>
  <si>
    <t>Ohio County, West Virginia</t>
  </si>
  <si>
    <t>Preston County, West Virginia</t>
  </si>
  <si>
    <t>Putnam County, West Virginia</t>
  </si>
  <si>
    <t>Raleigh County, West Virginia</t>
  </si>
  <si>
    <t>Wayne County, West Virginia</t>
  </si>
  <si>
    <t>Wirt County, West Virginia</t>
  </si>
  <si>
    <t>Wood County, West Virginia</t>
  </si>
  <si>
    <t>Brown County, Wisconsin</t>
  </si>
  <si>
    <t>Calumet County, Wisconsin</t>
  </si>
  <si>
    <t>Chippewa County, Wisconsin</t>
  </si>
  <si>
    <t>Columbia County, Wisconsin</t>
  </si>
  <si>
    <t>Dane County, Wisconsin</t>
  </si>
  <si>
    <t>Douglas County, Wisconsin</t>
  </si>
  <si>
    <t>Eau Claire County, Wisconsin</t>
  </si>
  <si>
    <t>Fond Du Lac County, Wisconsin</t>
  </si>
  <si>
    <t>Green County, Wisconsin</t>
  </si>
  <si>
    <t>Iowa County, Wisconsin</t>
  </si>
  <si>
    <t>Kenosha County, Wisconsin</t>
  </si>
  <si>
    <t>Kewaunee County, Wisconsin</t>
  </si>
  <si>
    <t>La Crosse County, Wisconsin</t>
  </si>
  <si>
    <t>Marathon County, Wisconsin</t>
  </si>
  <si>
    <t>Milwaukee County, Wisconsin</t>
  </si>
  <si>
    <t>Oconto County, Wisconsin</t>
  </si>
  <si>
    <t>Outagamie County, Wisconsin</t>
  </si>
  <si>
    <t>Ozaukee County, Wisconsin</t>
  </si>
  <si>
    <t>Pierce County, Wisconsin</t>
  </si>
  <si>
    <t>Racine County, Wisconsin</t>
  </si>
  <si>
    <t>Rock County, Wisconsin</t>
  </si>
  <si>
    <t>St. Croix County, Wisconsin</t>
  </si>
  <si>
    <t>Sheboygan County, Wisconsin</t>
  </si>
  <si>
    <t>Washington County, Wisconsin</t>
  </si>
  <si>
    <t>Waukesha County, Wisconsin</t>
  </si>
  <si>
    <t>Winnebago County, Wisconsin</t>
  </si>
  <si>
    <t>Laramie County, Wyoming</t>
  </si>
  <si>
    <t>Natrona County, Wyoming</t>
  </si>
  <si>
    <t>Day 21 - 100 Copay</t>
  </si>
  <si>
    <t>The Medicare Modernization Act of 2003 established a temporary add on payment of 128 percent in the PPS per diem payment for any SNF residents with Acquired Immune Deficiency Syndrome (AIDS), which became effective October 1, 2004. SNF and Swing Bed claims with diagnosis code B20 will receive the additional payment. Effective 10/1/2015, report ICD-10-CM code B20 in place of ICD-9-CM code 042 to qualify for the AIDS add-on.</t>
  </si>
  <si>
    <t xml:space="preserve">    Cheryl Phillips, M.D., cphillips@LeadingAge.com</t>
  </si>
  <si>
    <t>Garfield County, Oklahoma</t>
  </si>
  <si>
    <t>Berkshire County, Massachusetts</t>
  </si>
  <si>
    <t xml:space="preserve">Alabama </t>
  </si>
  <si>
    <t xml:space="preserve">Alaska </t>
  </si>
  <si>
    <t xml:space="preserve">Arizona </t>
  </si>
  <si>
    <t xml:space="preserve">Arkansas </t>
  </si>
  <si>
    <t xml:space="preserve">California </t>
  </si>
  <si>
    <t xml:space="preserve">Colorado </t>
  </si>
  <si>
    <t xml:space="preserve">Connecticut </t>
  </si>
  <si>
    <t xml:space="preserve">Florida </t>
  </si>
  <si>
    <t xml:space="preserve">Georgia </t>
  </si>
  <si>
    <t xml:space="preserve">Hawaii </t>
  </si>
  <si>
    <t xml:space="preserve">Idaho </t>
  </si>
  <si>
    <t xml:space="preserve">Illinois </t>
  </si>
  <si>
    <t xml:space="preserve">Indiana </t>
  </si>
  <si>
    <t xml:space="preserve">Iowa </t>
  </si>
  <si>
    <t xml:space="preserve">Kansas </t>
  </si>
  <si>
    <t xml:space="preserve">Kentucky </t>
  </si>
  <si>
    <t xml:space="preserve">Louisiana </t>
  </si>
  <si>
    <t xml:space="preserve">Maine </t>
  </si>
  <si>
    <t xml:space="preserve">Maryland </t>
  </si>
  <si>
    <t>Massachusetts</t>
  </si>
  <si>
    <t xml:space="preserve">Michigan </t>
  </si>
  <si>
    <t xml:space="preserve">Minnesota </t>
  </si>
  <si>
    <t xml:space="preserve">Mississippi </t>
  </si>
  <si>
    <t xml:space="preserve">Missouri </t>
  </si>
  <si>
    <t xml:space="preserve">Montana </t>
  </si>
  <si>
    <t xml:space="preserve">Nebraska </t>
  </si>
  <si>
    <t xml:space="preserve">Nevada </t>
  </si>
  <si>
    <t xml:space="preserve">New Hampshire </t>
  </si>
  <si>
    <t xml:space="preserve">New Mexico </t>
  </si>
  <si>
    <t xml:space="preserve">New York </t>
  </si>
  <si>
    <t xml:space="preserve">North Carolina </t>
  </si>
  <si>
    <t xml:space="preserve">North Dakota </t>
  </si>
  <si>
    <t xml:space="preserve">Ohio </t>
  </si>
  <si>
    <t xml:space="preserve">Oklahoma </t>
  </si>
  <si>
    <t xml:space="preserve">Oregon </t>
  </si>
  <si>
    <t xml:space="preserve">Pennsylvania </t>
  </si>
  <si>
    <t xml:space="preserve">South Carolina </t>
  </si>
  <si>
    <t xml:space="preserve">South Dakota </t>
  </si>
  <si>
    <t xml:space="preserve">Tennessee </t>
  </si>
  <si>
    <t xml:space="preserve">Texas </t>
  </si>
  <si>
    <t xml:space="preserve">Utah </t>
  </si>
  <si>
    <t xml:space="preserve">Vermont </t>
  </si>
  <si>
    <t xml:space="preserve">Virgin Islands </t>
  </si>
  <si>
    <t xml:space="preserve">Virginia </t>
  </si>
  <si>
    <t xml:space="preserve">Washington </t>
  </si>
  <si>
    <t xml:space="preserve">West Virginia </t>
  </si>
  <si>
    <t xml:space="preserve">Wisconsin </t>
  </si>
  <si>
    <t xml:space="preserve">Wyoming </t>
  </si>
  <si>
    <t xml:space="preserve">Guam </t>
  </si>
  <si>
    <t>FY 2017</t>
  </si>
  <si>
    <t>FY 2018 PROPOSED                                            Effective Oct 1, 2017 (RURAL)</t>
  </si>
  <si>
    <t>FY 2018 PROPOSED                                             Effective Oct 1, 2017 (URBAN)</t>
  </si>
  <si>
    <t>Copyright © 2017 LeadingAge. All Rights Reserved. Any reproduction of these calculators or use thereof for commercial purposes without permission from LeadingAge is strictly prohibited.</t>
  </si>
  <si>
    <t>Market Basket = 1.0%</t>
  </si>
  <si>
    <t>Puerto 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</si>
</sst>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4" formatCode="_(&quot;$&quot;* #,##0.00_);_(&quot;$&quot;* \(#,##0.00\);_(&quot;$&quot;* &quot;-&quot;??_);_(@_)"/>
    <numFmt numFmtId="164" formatCode="&quot;$&quot;#,##0.00"/>
    <numFmt numFmtId="165" formatCode="0.0000"/>
  </numFmts>
  <fonts count="18" x14ac:knownFonts="1">
    <font>
      <sz val="10"/>
      <name val="Arial"/>
    </font>
    <font>
      <sz val="10"/>
      <name val="Arial"/>
    </font>
    <font>
      <sz val="10"/>
      <name val="Arial"/>
      <family val="2"/>
    </font>
    <font>
      <sz val="9"/>
      <name val="Arial"/>
      <family val="2"/>
    </font>
    <font>
      <b/>
      <sz val="9"/>
      <name val="Arial"/>
      <family val="2"/>
    </font>
    <font>
      <i/>
      <sz val="9"/>
      <name val="Arial"/>
      <family val="2"/>
    </font>
    <font>
      <b/>
      <i/>
      <sz val="9"/>
      <name val="Arial"/>
      <family val="2"/>
    </font>
    <font>
      <b/>
      <sz val="11"/>
      <color indexed="9"/>
      <name val="Arial"/>
      <family val="2"/>
    </font>
    <font>
      <sz val="11"/>
      <color indexed="9"/>
      <name val="Arial"/>
      <family val="2"/>
    </font>
    <font>
      <b/>
      <sz val="11"/>
      <name val="Arial"/>
      <family val="2"/>
    </font>
    <font>
      <i/>
      <sz val="10"/>
      <name val="Arial"/>
      <family val="2"/>
    </font>
    <font>
      <sz val="10"/>
      <name val="MS Sans Serif"/>
      <family val="2"/>
    </font>
    <font>
      <sz val="11"/>
      <color theme="1"/>
      <name val="Calibri"/>
      <family val="2"/>
      <scheme val="minor"/>
    </font>
    <font>
      <sz val="9"/>
      <color theme="0"/>
      <name val="Arial"/>
      <family val="2"/>
    </font>
    <font>
      <sz val="9"/>
      <color rgb="FFFF0000"/>
      <name val="Arial"/>
      <family val="2"/>
    </font>
    <font>
      <sz val="12"/>
      <name val="Calibri"/>
      <family val="2"/>
      <scheme val="minor"/>
    </font>
    <font>
      <sz val="10"/>
      <color theme="1"/>
      <name val="Arial"/>
      <family val="2"/>
    </font>
    <font>
      <b/>
      <sz val="9"/>
      <color rgb="FFFF0000"/>
      <name val="Arial"/>
      <family val="2"/>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63"/>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99FF"/>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style="thin">
        <color theme="0" tint="-0.14993743705557422"/>
      </top>
      <bottom style="thin">
        <color indexed="64"/>
      </bottom>
      <diagonal/>
    </border>
    <border>
      <left style="thin">
        <color theme="0" tint="-0.14996795556505021"/>
      </left>
      <right style="thin">
        <color theme="0" tint="-0.14993743705557422"/>
      </right>
      <top style="thin">
        <color theme="0" tint="-0.14993743705557422"/>
      </top>
      <bottom style="thin">
        <color theme="0" tint="-0.14996795556505021"/>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indexed="64"/>
      </bottom>
      <diagonal/>
    </border>
    <border>
      <left/>
      <right style="thin">
        <color theme="0" tint="-0.14993743705557422"/>
      </right>
      <top style="thin">
        <color theme="0" tint="-0.14993743705557422"/>
      </top>
      <bottom style="thin">
        <color indexed="64"/>
      </bottom>
      <diagonal/>
    </border>
  </borders>
  <cellStyleXfs count="6">
    <xf numFmtId="0" fontId="0" fillId="0" borderId="0"/>
    <xf numFmtId="44" fontId="2" fillId="0" borderId="0" applyFont="0" applyFill="0" applyBorder="0" applyAlignment="0" applyProtection="0"/>
    <xf numFmtId="0" fontId="2" fillId="0" borderId="0"/>
    <xf numFmtId="0" fontId="11" fillId="0" borderId="0"/>
    <xf numFmtId="9" fontId="1" fillId="0" borderId="0" applyFont="0" applyFill="0" applyBorder="0" applyAlignment="0" applyProtection="0"/>
    <xf numFmtId="0" fontId="12" fillId="0" borderId="0"/>
  </cellStyleXfs>
  <cellXfs count="178">
    <xf numFmtId="0" fontId="0" fillId="0" borderId="0" xfId="0"/>
    <xf numFmtId="0" fontId="3" fillId="0" borderId="0" xfId="2" applyFont="1" applyProtection="1">
      <protection hidden="1"/>
    </xf>
    <xf numFmtId="0" fontId="6" fillId="0" borderId="0" xfId="2" applyFont="1" applyAlignment="1" applyProtection="1">
      <alignment vertical="center"/>
      <protection hidden="1"/>
    </xf>
    <xf numFmtId="0" fontId="4" fillId="0" borderId="0" xfId="2" applyFont="1" applyFill="1" applyBorder="1" applyAlignment="1" applyProtection="1">
      <alignment horizontal="center" vertical="center" wrapText="1"/>
      <protection hidden="1"/>
    </xf>
    <xf numFmtId="0" fontId="3" fillId="0" borderId="0" xfId="2" applyFont="1" applyAlignment="1" applyProtection="1">
      <alignment wrapText="1"/>
      <protection hidden="1"/>
    </xf>
    <xf numFmtId="0" fontId="4" fillId="0" borderId="0" xfId="2" applyFont="1" applyProtection="1">
      <protection hidden="1"/>
    </xf>
    <xf numFmtId="0" fontId="4" fillId="0" borderId="1" xfId="2" applyFont="1" applyFill="1" applyBorder="1" applyAlignment="1" applyProtection="1">
      <alignment horizontal="center" wrapText="1"/>
      <protection hidden="1"/>
    </xf>
    <xf numFmtId="0" fontId="4" fillId="0" borderId="2" xfId="2" applyFont="1" applyFill="1" applyBorder="1" applyAlignment="1" applyProtection="1">
      <alignment horizontal="center" wrapText="1"/>
      <protection hidden="1"/>
    </xf>
    <xf numFmtId="0" fontId="4" fillId="0" borderId="3" xfId="2" applyFont="1" applyFill="1" applyBorder="1" applyAlignment="1" applyProtection="1">
      <alignment horizontal="center" wrapText="1"/>
      <protection hidden="1"/>
    </xf>
    <xf numFmtId="0" fontId="13" fillId="0" borderId="0" xfId="2" applyFont="1" applyAlignment="1" applyProtection="1">
      <alignment wrapText="1"/>
      <protection hidden="1"/>
    </xf>
    <xf numFmtId="0" fontId="3" fillId="0" borderId="0" xfId="2" applyFont="1" applyAlignment="1" applyProtection="1">
      <alignment horizontal="left" wrapText="1"/>
      <protection hidden="1"/>
    </xf>
    <xf numFmtId="0" fontId="4" fillId="0" borderId="0" xfId="2" applyFont="1" applyAlignment="1" applyProtection="1">
      <alignment wrapText="1"/>
      <protection hidden="1"/>
    </xf>
    <xf numFmtId="164" fontId="3" fillId="0" borderId="0" xfId="2" applyNumberFormat="1" applyFont="1" applyProtection="1">
      <protection hidden="1"/>
    </xf>
    <xf numFmtId="0" fontId="3" fillId="0" borderId="0" xfId="2" applyFont="1" applyAlignment="1" applyProtection="1">
      <alignment horizontal="left"/>
      <protection hidden="1"/>
    </xf>
    <xf numFmtId="0" fontId="13" fillId="0" borderId="36" xfId="2" applyFont="1" applyBorder="1" applyAlignment="1" applyProtection="1">
      <alignment vertical="center"/>
      <protection hidden="1"/>
    </xf>
    <xf numFmtId="0" fontId="3" fillId="0" borderId="37" xfId="2" applyFont="1" applyBorder="1" applyProtection="1">
      <protection hidden="1"/>
    </xf>
    <xf numFmtId="164" fontId="3" fillId="0" borderId="37" xfId="2" applyNumberFormat="1" applyFont="1" applyBorder="1" applyProtection="1">
      <protection hidden="1"/>
    </xf>
    <xf numFmtId="165" fontId="4" fillId="2" borderId="4" xfId="2" applyNumberFormat="1" applyFont="1" applyFill="1" applyBorder="1" applyAlignment="1" applyProtection="1">
      <protection hidden="1"/>
    </xf>
    <xf numFmtId="0" fontId="13" fillId="0" borderId="38" xfId="2" applyFont="1" applyBorder="1" applyAlignment="1" applyProtection="1">
      <alignment vertical="center"/>
      <protection hidden="1"/>
    </xf>
    <xf numFmtId="0" fontId="3" fillId="0" borderId="39" xfId="2" applyFont="1" applyBorder="1" applyProtection="1">
      <protection hidden="1"/>
    </xf>
    <xf numFmtId="0" fontId="3" fillId="0" borderId="40" xfId="2" applyFont="1" applyBorder="1" applyProtection="1">
      <protection hidden="1"/>
    </xf>
    <xf numFmtId="0" fontId="5" fillId="0" borderId="0" xfId="2" applyFont="1" applyProtection="1">
      <protection hidden="1"/>
    </xf>
    <xf numFmtId="0" fontId="3" fillId="0" borderId="38" xfId="2" applyFont="1" applyBorder="1" applyProtection="1">
      <protection hidden="1"/>
    </xf>
    <xf numFmtId="0" fontId="3" fillId="0" borderId="5" xfId="2" applyFont="1" applyBorder="1" applyAlignment="1" applyProtection="1">
      <alignment horizontal="center"/>
      <protection hidden="1"/>
    </xf>
    <xf numFmtId="0" fontId="3" fillId="3" borderId="5" xfId="2" applyFont="1" applyFill="1" applyBorder="1" applyAlignment="1" applyProtection="1">
      <alignment horizontal="center"/>
      <protection hidden="1"/>
    </xf>
    <xf numFmtId="0" fontId="4" fillId="2" borderId="5" xfId="2" applyFont="1" applyFill="1" applyBorder="1" applyAlignment="1" applyProtection="1">
      <alignment horizontal="center" wrapText="1"/>
      <protection hidden="1"/>
    </xf>
    <xf numFmtId="0" fontId="3" fillId="0" borderId="6" xfId="2" applyFont="1" applyBorder="1" applyAlignment="1" applyProtection="1">
      <alignment horizontal="center"/>
      <protection hidden="1"/>
    </xf>
    <xf numFmtId="0" fontId="3" fillId="3" borderId="0" xfId="2" applyFont="1" applyFill="1" applyAlignment="1" applyProtection="1">
      <alignment horizontal="center"/>
      <protection hidden="1"/>
    </xf>
    <xf numFmtId="0" fontId="4" fillId="2" borderId="6" xfId="2" applyFont="1" applyFill="1" applyBorder="1" applyAlignment="1" applyProtection="1">
      <alignment horizontal="center"/>
      <protection hidden="1"/>
    </xf>
    <xf numFmtId="0" fontId="3" fillId="0" borderId="7" xfId="2" applyFont="1" applyBorder="1" applyAlignment="1" applyProtection="1">
      <alignment horizontal="center"/>
      <protection hidden="1"/>
    </xf>
    <xf numFmtId="0" fontId="3" fillId="3" borderId="7" xfId="2" applyFont="1" applyFill="1" applyBorder="1" applyAlignment="1" applyProtection="1">
      <alignment horizontal="center"/>
      <protection hidden="1"/>
    </xf>
    <xf numFmtId="0" fontId="4" fillId="2" borderId="7" xfId="2" applyFont="1" applyFill="1" applyBorder="1" applyAlignment="1" applyProtection="1">
      <alignment horizontal="center"/>
      <protection hidden="1"/>
    </xf>
    <xf numFmtId="44" fontId="3" fillId="0" borderId="8" xfId="1" applyFont="1" applyBorder="1" applyAlignment="1" applyProtection="1">
      <alignment horizontal="center"/>
      <protection hidden="1"/>
    </xf>
    <xf numFmtId="164" fontId="3" fillId="0" borderId="8" xfId="2" applyNumberFormat="1" applyFont="1" applyBorder="1" applyAlignment="1" applyProtection="1">
      <alignment horizontal="center"/>
      <protection hidden="1"/>
    </xf>
    <xf numFmtId="7" fontId="3" fillId="3" borderId="9" xfId="1" applyNumberFormat="1" applyFont="1" applyFill="1" applyBorder="1" applyAlignment="1" applyProtection="1">
      <alignment horizontal="center"/>
      <protection hidden="1"/>
    </xf>
    <xf numFmtId="164" fontId="3" fillId="0" borderId="9" xfId="2" applyNumberFormat="1" applyFont="1" applyBorder="1" applyAlignment="1" applyProtection="1">
      <alignment horizontal="center"/>
      <protection hidden="1"/>
    </xf>
    <xf numFmtId="164" fontId="4" fillId="2" borderId="9" xfId="2" applyNumberFormat="1" applyFont="1" applyFill="1" applyBorder="1" applyAlignment="1" applyProtection="1">
      <alignment horizontal="center"/>
      <protection hidden="1"/>
    </xf>
    <xf numFmtId="1" fontId="3" fillId="2" borderId="8" xfId="2" applyNumberFormat="1" applyFont="1" applyFill="1" applyBorder="1" applyAlignment="1" applyProtection="1">
      <alignment horizontal="center"/>
      <protection locked="0"/>
    </xf>
    <xf numFmtId="164" fontId="4" fillId="2" borderId="8" xfId="2" applyNumberFormat="1" applyFont="1" applyFill="1" applyBorder="1" applyProtection="1">
      <protection hidden="1"/>
    </xf>
    <xf numFmtId="1" fontId="3" fillId="2" borderId="9" xfId="2" applyNumberFormat="1" applyFont="1" applyFill="1" applyBorder="1" applyAlignment="1" applyProtection="1">
      <alignment horizontal="center"/>
      <protection locked="0"/>
    </xf>
    <xf numFmtId="44" fontId="3" fillId="0" borderId="9" xfId="1" applyFont="1" applyBorder="1" applyAlignment="1" applyProtection="1">
      <alignment horizontal="center"/>
      <protection hidden="1"/>
    </xf>
    <xf numFmtId="7" fontId="3" fillId="3" borderId="8" xfId="1" applyNumberFormat="1" applyFont="1" applyFill="1" applyBorder="1" applyAlignment="1" applyProtection="1">
      <alignment horizontal="center"/>
      <protection hidden="1"/>
    </xf>
    <xf numFmtId="164" fontId="4" fillId="2" borderId="8" xfId="2" applyNumberFormat="1" applyFont="1" applyFill="1" applyBorder="1" applyAlignment="1" applyProtection="1">
      <alignment horizontal="center"/>
      <protection hidden="1"/>
    </xf>
    <xf numFmtId="44" fontId="3" fillId="0" borderId="9" xfId="1" applyFont="1" applyFill="1" applyBorder="1" applyAlignment="1" applyProtection="1">
      <alignment horizontal="center"/>
      <protection hidden="1"/>
    </xf>
    <xf numFmtId="0" fontId="3" fillId="0" borderId="0" xfId="2" applyFont="1" applyFill="1" applyProtection="1">
      <protection hidden="1"/>
    </xf>
    <xf numFmtId="164" fontId="3" fillId="0" borderId="9" xfId="1" applyNumberFormat="1" applyFont="1" applyBorder="1" applyAlignment="1" applyProtection="1">
      <alignment horizontal="center"/>
      <protection hidden="1"/>
    </xf>
    <xf numFmtId="164" fontId="3" fillId="0" borderId="9" xfId="1" applyNumberFormat="1" applyFont="1" applyFill="1" applyBorder="1" applyAlignment="1" applyProtection="1">
      <alignment horizontal="center"/>
      <protection hidden="1"/>
    </xf>
    <xf numFmtId="0" fontId="3" fillId="6" borderId="0" xfId="2" applyFont="1" applyFill="1" applyProtection="1">
      <protection hidden="1"/>
    </xf>
    <xf numFmtId="0" fontId="4" fillId="4" borderId="10" xfId="2" applyFont="1" applyFill="1" applyBorder="1" applyProtection="1">
      <protection hidden="1"/>
    </xf>
    <xf numFmtId="164" fontId="4" fillId="4" borderId="11" xfId="2" applyNumberFormat="1" applyFont="1" applyFill="1" applyBorder="1" applyProtection="1">
      <protection hidden="1"/>
    </xf>
    <xf numFmtId="3" fontId="4" fillId="4" borderId="11" xfId="2" applyNumberFormat="1" applyFont="1" applyFill="1" applyBorder="1" applyProtection="1">
      <protection hidden="1"/>
    </xf>
    <xf numFmtId="164" fontId="4" fillId="4" borderId="12" xfId="2" applyNumberFormat="1" applyFont="1" applyFill="1" applyBorder="1" applyProtection="1">
      <protection hidden="1"/>
    </xf>
    <xf numFmtId="0" fontId="3" fillId="6" borderId="39" xfId="2" applyFont="1" applyFill="1" applyBorder="1" applyProtection="1">
      <protection hidden="1"/>
    </xf>
    <xf numFmtId="164" fontId="14" fillId="0" borderId="40" xfId="2" applyNumberFormat="1" applyFont="1" applyBorder="1" applyProtection="1">
      <protection hidden="1"/>
    </xf>
    <xf numFmtId="0" fontId="3" fillId="0" borderId="0" xfId="2" applyFont="1" applyProtection="1">
      <protection locked="0"/>
    </xf>
    <xf numFmtId="165" fontId="6" fillId="0" borderId="0" xfId="0" applyNumberFormat="1" applyFont="1" applyBorder="1" applyProtection="1">
      <protection hidden="1"/>
    </xf>
    <xf numFmtId="0" fontId="3" fillId="7" borderId="9" xfId="2" applyFont="1" applyFill="1" applyBorder="1" applyAlignment="1" applyProtection="1">
      <alignment horizontal="center"/>
      <protection hidden="1"/>
    </xf>
    <xf numFmtId="44" fontId="3" fillId="7" borderId="9" xfId="1" applyFont="1" applyFill="1" applyBorder="1" applyAlignment="1" applyProtection="1">
      <alignment horizontal="center"/>
      <protection hidden="1"/>
    </xf>
    <xf numFmtId="0" fontId="3" fillId="7" borderId="8" xfId="2" applyFont="1" applyFill="1" applyBorder="1" applyAlignment="1" applyProtection="1">
      <alignment horizontal="center"/>
      <protection hidden="1"/>
    </xf>
    <xf numFmtId="0" fontId="3" fillId="0" borderId="0" xfId="2" applyFont="1" applyAlignment="1" applyProtection="1">
      <alignment vertical="center"/>
      <protection hidden="1"/>
    </xf>
    <xf numFmtId="164" fontId="4" fillId="4" borderId="3" xfId="2" applyNumberFormat="1" applyFont="1" applyFill="1" applyBorder="1" applyAlignment="1" applyProtection="1">
      <alignment horizontal="center" vertical="center"/>
      <protection hidden="1"/>
    </xf>
    <xf numFmtId="164" fontId="4" fillId="4" borderId="13" xfId="2" applyNumberFormat="1" applyFont="1" applyFill="1" applyBorder="1" applyAlignment="1" applyProtection="1">
      <alignment horizontal="center" vertical="center"/>
      <protection hidden="1"/>
    </xf>
    <xf numFmtId="0" fontId="3" fillId="0" borderId="38" xfId="2" applyFont="1" applyBorder="1" applyAlignment="1" applyProtection="1">
      <protection hidden="1"/>
    </xf>
    <xf numFmtId="0" fontId="4" fillId="6" borderId="39" xfId="2" applyFont="1" applyFill="1" applyBorder="1" applyAlignment="1" applyProtection="1">
      <alignment vertical="center"/>
      <protection hidden="1"/>
    </xf>
    <xf numFmtId="44" fontId="3" fillId="0" borderId="14" xfId="1" applyFont="1" applyBorder="1" applyAlignment="1" applyProtection="1">
      <alignment horizontal="center"/>
      <protection hidden="1"/>
    </xf>
    <xf numFmtId="44" fontId="3" fillId="0" borderId="14" xfId="1" applyFont="1" applyFill="1" applyBorder="1" applyAlignment="1" applyProtection="1">
      <alignment horizontal="center"/>
      <protection hidden="1"/>
    </xf>
    <xf numFmtId="44" fontId="3" fillId="7" borderId="15" xfId="1" applyFont="1" applyFill="1" applyBorder="1" applyAlignment="1" applyProtection="1">
      <alignment horizontal="center"/>
      <protection hidden="1"/>
    </xf>
    <xf numFmtId="0" fontId="3" fillId="0" borderId="0" xfId="2" applyFont="1" applyBorder="1" applyProtection="1">
      <protection hidden="1"/>
    </xf>
    <xf numFmtId="44" fontId="3" fillId="0" borderId="5" xfId="1" applyFont="1" applyBorder="1" applyAlignment="1" applyProtection="1">
      <alignment horizontal="center"/>
      <protection hidden="1"/>
    </xf>
    <xf numFmtId="44" fontId="3" fillId="7" borderId="5" xfId="1" applyFont="1" applyFill="1" applyBorder="1" applyAlignment="1" applyProtection="1">
      <alignment horizontal="center"/>
      <protection hidden="1"/>
    </xf>
    <xf numFmtId="164" fontId="4" fillId="6" borderId="39" xfId="2" applyNumberFormat="1" applyFont="1" applyFill="1" applyBorder="1" applyAlignment="1" applyProtection="1">
      <alignment vertical="center"/>
      <protection hidden="1"/>
    </xf>
    <xf numFmtId="0" fontId="3" fillId="0" borderId="9" xfId="0" applyFont="1" applyBorder="1"/>
    <xf numFmtId="0" fontId="3" fillId="0" borderId="8" xfId="0" applyFont="1" applyBorder="1" applyAlignment="1">
      <alignment horizontal="right"/>
    </xf>
    <xf numFmtId="0" fontId="3" fillId="0" borderId="9" xfId="0" applyFont="1" applyBorder="1" applyAlignment="1">
      <alignment horizontal="right"/>
    </xf>
    <xf numFmtId="0" fontId="3" fillId="0" borderId="5" xfId="0" applyFont="1" applyBorder="1" applyAlignment="1">
      <alignment horizontal="right"/>
    </xf>
    <xf numFmtId="0" fontId="3" fillId="0" borderId="16" xfId="2" applyFont="1" applyBorder="1" applyAlignment="1" applyProtection="1">
      <alignment horizontal="center"/>
      <protection hidden="1"/>
    </xf>
    <xf numFmtId="44" fontId="3" fillId="0" borderId="15" xfId="1" applyFont="1" applyBorder="1" applyAlignment="1" applyProtection="1">
      <alignment horizontal="center"/>
      <protection hidden="1"/>
    </xf>
    <xf numFmtId="0" fontId="3" fillId="8" borderId="9" xfId="0" applyFont="1" applyFill="1" applyBorder="1"/>
    <xf numFmtId="0" fontId="3" fillId="8" borderId="9" xfId="0" applyFont="1" applyFill="1" applyBorder="1" applyAlignment="1">
      <alignment horizontal="right"/>
    </xf>
    <xf numFmtId="44" fontId="3" fillId="0" borderId="17" xfId="1" applyFont="1" applyBorder="1" applyAlignment="1" applyProtection="1">
      <alignment horizontal="center"/>
      <protection hidden="1"/>
    </xf>
    <xf numFmtId="44" fontId="3" fillId="0" borderId="17" xfId="1" applyFont="1" applyFill="1" applyBorder="1" applyAlignment="1" applyProtection="1">
      <alignment horizontal="center"/>
      <protection hidden="1"/>
    </xf>
    <xf numFmtId="0" fontId="3" fillId="8" borderId="8" xfId="0" applyFont="1" applyFill="1" applyBorder="1" applyAlignment="1">
      <alignment horizontal="right"/>
    </xf>
    <xf numFmtId="0" fontId="3" fillId="0" borderId="18" xfId="2" applyFont="1" applyBorder="1" applyAlignment="1" applyProtection="1">
      <alignment horizontal="center"/>
      <protection hidden="1"/>
    </xf>
    <xf numFmtId="0" fontId="3" fillId="8" borderId="8" xfId="0" applyFont="1" applyFill="1" applyBorder="1"/>
    <xf numFmtId="10" fontId="3" fillId="0" borderId="0" xfId="4" applyNumberFormat="1" applyFont="1" applyProtection="1">
      <protection hidden="1"/>
    </xf>
    <xf numFmtId="10" fontId="3" fillId="0" borderId="0" xfId="2" applyNumberFormat="1" applyFont="1" applyProtection="1">
      <protection hidden="1"/>
    </xf>
    <xf numFmtId="0" fontId="3" fillId="6" borderId="41" xfId="2" applyFont="1" applyFill="1" applyBorder="1" applyAlignment="1" applyProtection="1">
      <alignment horizontal="left" vertical="center"/>
      <protection hidden="1"/>
    </xf>
    <xf numFmtId="165" fontId="3" fillId="0" borderId="42" xfId="2" applyNumberFormat="1" applyFont="1" applyBorder="1" applyAlignment="1" applyProtection="1">
      <alignment horizontal="left"/>
      <protection hidden="1"/>
    </xf>
    <xf numFmtId="0" fontId="3" fillId="0" borderId="42" xfId="2" applyFont="1" applyBorder="1" applyAlignment="1" applyProtection="1">
      <alignment horizontal="left"/>
      <protection hidden="1"/>
    </xf>
    <xf numFmtId="164" fontId="3" fillId="0" borderId="43" xfId="2" applyNumberFormat="1" applyFont="1" applyBorder="1" applyProtection="1">
      <protection hidden="1"/>
    </xf>
    <xf numFmtId="0" fontId="3" fillId="0" borderId="44" xfId="2" applyFont="1" applyBorder="1" applyProtection="1">
      <protection hidden="1"/>
    </xf>
    <xf numFmtId="0" fontId="4" fillId="6" borderId="38" xfId="2" applyFont="1" applyFill="1" applyBorder="1" applyAlignment="1" applyProtection="1">
      <alignment vertical="center"/>
      <protection hidden="1"/>
    </xf>
    <xf numFmtId="164" fontId="14" fillId="0" borderId="45" xfId="2" applyNumberFormat="1" applyFont="1" applyBorder="1" applyProtection="1">
      <protection hidden="1"/>
    </xf>
    <xf numFmtId="165" fontId="3" fillId="0" borderId="46" xfId="0" applyNumberFormat="1" applyFont="1" applyBorder="1" applyProtection="1">
      <protection hidden="1"/>
    </xf>
    <xf numFmtId="0" fontId="3" fillId="0" borderId="47" xfId="2" applyFont="1" applyBorder="1" applyProtection="1">
      <protection hidden="1"/>
    </xf>
    <xf numFmtId="0" fontId="3" fillId="0" borderId="48" xfId="2" applyFont="1" applyBorder="1" applyProtection="1">
      <protection hidden="1"/>
    </xf>
    <xf numFmtId="0" fontId="3" fillId="6" borderId="49" xfId="2" applyFont="1" applyFill="1" applyBorder="1" applyAlignment="1" applyProtection="1">
      <alignment vertical="center"/>
      <protection hidden="1"/>
    </xf>
    <xf numFmtId="0" fontId="3" fillId="6" borderId="50" xfId="2" applyFont="1" applyFill="1" applyBorder="1" applyAlignment="1" applyProtection="1">
      <alignment vertical="center"/>
      <protection hidden="1"/>
    </xf>
    <xf numFmtId="0" fontId="3" fillId="6" borderId="51" xfId="2" applyFont="1" applyFill="1" applyBorder="1" applyAlignment="1" applyProtection="1">
      <alignment vertical="center"/>
      <protection hidden="1"/>
    </xf>
    <xf numFmtId="165" fontId="3" fillId="0" borderId="52" xfId="2" applyNumberFormat="1" applyFont="1" applyBorder="1" applyProtection="1">
      <protection hidden="1"/>
    </xf>
    <xf numFmtId="0" fontId="3" fillId="0" borderId="42" xfId="2" applyFont="1" applyBorder="1" applyAlignment="1" applyProtection="1">
      <protection hidden="1"/>
    </xf>
    <xf numFmtId="0" fontId="3" fillId="0" borderId="53" xfId="2" applyFont="1" applyBorder="1" applyAlignment="1" applyProtection="1">
      <protection hidden="1"/>
    </xf>
    <xf numFmtId="10" fontId="3" fillId="0" borderId="0" xfId="4" applyNumberFormat="1" applyFont="1" applyAlignment="1" applyProtection="1">
      <alignment wrapText="1"/>
      <protection hidden="1"/>
    </xf>
    <xf numFmtId="0" fontId="4" fillId="9" borderId="19" xfId="2" applyFont="1" applyFill="1" applyBorder="1" applyAlignment="1" applyProtection="1">
      <alignment horizontal="center"/>
      <protection hidden="1"/>
    </xf>
    <xf numFmtId="0" fontId="4" fillId="9" borderId="18" xfId="2" applyFont="1" applyFill="1" applyBorder="1" applyAlignment="1" applyProtection="1">
      <alignment horizontal="center"/>
      <protection hidden="1"/>
    </xf>
    <xf numFmtId="0" fontId="3" fillId="9" borderId="20" xfId="2" applyFont="1" applyFill="1" applyBorder="1" applyProtection="1">
      <protection hidden="1"/>
    </xf>
    <xf numFmtId="0" fontId="3" fillId="9" borderId="16" xfId="2" applyFont="1" applyFill="1" applyBorder="1" applyProtection="1">
      <protection hidden="1"/>
    </xf>
    <xf numFmtId="0" fontId="3" fillId="0" borderId="0" xfId="2" applyFont="1" applyFill="1" applyAlignment="1" applyProtection="1">
      <alignment wrapText="1"/>
      <protection hidden="1"/>
    </xf>
    <xf numFmtId="0" fontId="4" fillId="0" borderId="0" xfId="2" applyFont="1" applyFill="1" applyBorder="1" applyAlignment="1" applyProtection="1">
      <alignment horizontal="center"/>
      <protection hidden="1"/>
    </xf>
    <xf numFmtId="0" fontId="3" fillId="0" borderId="0" xfId="2" applyFont="1" applyFill="1" applyBorder="1" applyProtection="1">
      <protection hidden="1"/>
    </xf>
    <xf numFmtId="164" fontId="3" fillId="0" borderId="0" xfId="2" applyNumberFormat="1" applyFont="1" applyFill="1" applyProtection="1">
      <protection hidden="1"/>
    </xf>
    <xf numFmtId="164" fontId="4" fillId="9" borderId="8" xfId="2" applyNumberFormat="1" applyFont="1" applyFill="1" applyBorder="1" applyAlignment="1" applyProtection="1">
      <alignment horizontal="center"/>
      <protection hidden="1"/>
    </xf>
    <xf numFmtId="164" fontId="4" fillId="9" borderId="9" xfId="2" applyNumberFormat="1" applyFont="1" applyFill="1" applyBorder="1" applyAlignment="1" applyProtection="1">
      <alignment horizontal="center"/>
      <protection hidden="1"/>
    </xf>
    <xf numFmtId="0" fontId="2" fillId="9" borderId="21" xfId="2" applyFont="1" applyFill="1" applyBorder="1" applyProtection="1">
      <protection hidden="1"/>
    </xf>
    <xf numFmtId="0" fontId="15" fillId="0" borderId="0" xfId="0" applyFont="1" applyBorder="1" applyAlignment="1">
      <alignment horizontal="left" wrapText="1"/>
    </xf>
    <xf numFmtId="10" fontId="3" fillId="0" borderId="0" xfId="4" applyNumberFormat="1" applyFont="1" applyFill="1" applyProtection="1">
      <protection hidden="1"/>
    </xf>
    <xf numFmtId="10" fontId="3" fillId="0" borderId="0" xfId="2" applyNumberFormat="1" applyFont="1" applyFill="1" applyProtection="1">
      <protection hidden="1"/>
    </xf>
    <xf numFmtId="0" fontId="3" fillId="0" borderId="0" xfId="2" applyFont="1" applyFill="1" applyAlignment="1" applyProtection="1">
      <alignment vertical="center"/>
      <protection hidden="1"/>
    </xf>
    <xf numFmtId="0" fontId="3" fillId="9" borderId="22" xfId="2" applyFont="1" applyFill="1" applyBorder="1" applyAlignment="1" applyProtection="1">
      <alignment wrapText="1"/>
      <protection hidden="1"/>
    </xf>
    <xf numFmtId="0" fontId="3" fillId="0" borderId="8" xfId="0" applyFont="1" applyBorder="1"/>
    <xf numFmtId="1" fontId="2" fillId="0" borderId="0" xfId="0" applyNumberFormat="1" applyFont="1" applyBorder="1" applyAlignment="1">
      <alignment horizontal="left"/>
    </xf>
    <xf numFmtId="165" fontId="2" fillId="0" borderId="0" xfId="0" applyNumberFormat="1" applyFont="1" applyBorder="1" applyAlignment="1">
      <alignment horizontal="center"/>
    </xf>
    <xf numFmtId="0" fontId="4" fillId="0" borderId="0" xfId="2" applyFont="1" applyBorder="1" applyAlignment="1" applyProtection="1">
      <alignment horizontal="center" wrapText="1"/>
      <protection hidden="1"/>
    </xf>
    <xf numFmtId="164" fontId="3" fillId="0" borderId="0" xfId="2" applyNumberFormat="1" applyFont="1" applyFill="1" applyBorder="1" applyAlignment="1" applyProtection="1">
      <alignment horizontal="center"/>
      <protection hidden="1"/>
    </xf>
    <xf numFmtId="0" fontId="4" fillId="0" borderId="0" xfId="2" applyFont="1" applyFill="1" applyBorder="1" applyProtection="1">
      <protection hidden="1"/>
    </xf>
    <xf numFmtId="164" fontId="4" fillId="0" borderId="0" xfId="2" applyNumberFormat="1" applyFont="1" applyFill="1" applyBorder="1" applyProtection="1">
      <protection hidden="1"/>
    </xf>
    <xf numFmtId="3" fontId="4" fillId="0" borderId="0" xfId="2" applyNumberFormat="1" applyFont="1" applyFill="1" applyBorder="1" applyProtection="1">
      <protection hidden="1"/>
    </xf>
    <xf numFmtId="0" fontId="3" fillId="0" borderId="23" xfId="0" applyFont="1" applyFill="1" applyBorder="1" applyAlignment="1">
      <alignment horizontal="right"/>
    </xf>
    <xf numFmtId="44" fontId="3" fillId="0" borderId="23" xfId="1" applyFont="1" applyFill="1" applyBorder="1" applyAlignment="1" applyProtection="1">
      <alignment horizontal="center"/>
      <protection hidden="1"/>
    </xf>
    <xf numFmtId="44" fontId="3" fillId="0" borderId="0" xfId="1" applyFont="1" applyFill="1" applyBorder="1" applyAlignment="1" applyProtection="1">
      <alignment horizontal="center"/>
      <protection hidden="1"/>
    </xf>
    <xf numFmtId="164" fontId="3" fillId="0" borderId="0" xfId="1" applyNumberFormat="1" applyFont="1" applyFill="1" applyBorder="1" applyAlignment="1" applyProtection="1">
      <alignment horizontal="center"/>
      <protection hidden="1"/>
    </xf>
    <xf numFmtId="7" fontId="3" fillId="0" borderId="0" xfId="1" applyNumberFormat="1" applyFont="1" applyFill="1" applyBorder="1" applyAlignment="1" applyProtection="1">
      <alignment horizontal="center"/>
      <protection hidden="1"/>
    </xf>
    <xf numFmtId="164" fontId="4" fillId="0" borderId="0" xfId="2" applyNumberFormat="1" applyFont="1" applyFill="1" applyBorder="1" applyAlignment="1" applyProtection="1">
      <alignment horizontal="center"/>
      <protection hidden="1"/>
    </xf>
    <xf numFmtId="1" fontId="3" fillId="0" borderId="0" xfId="2" applyNumberFormat="1" applyFont="1" applyFill="1" applyBorder="1" applyProtection="1">
      <protection hidden="1"/>
    </xf>
    <xf numFmtId="2" fontId="3" fillId="0" borderId="0" xfId="2" applyNumberFormat="1" applyFont="1" applyFill="1" applyBorder="1" applyAlignment="1" applyProtection="1">
      <alignment horizontal="center"/>
      <protection hidden="1"/>
    </xf>
    <xf numFmtId="164" fontId="3" fillId="0" borderId="9" xfId="2" applyNumberFormat="1" applyFont="1" applyFill="1" applyBorder="1" applyAlignment="1" applyProtection="1">
      <alignment horizontal="center"/>
      <protection hidden="1"/>
    </xf>
    <xf numFmtId="0" fontId="4" fillId="0" borderId="13" xfId="2" applyFont="1" applyBorder="1" applyAlignment="1" applyProtection="1">
      <alignment horizontal="center" wrapText="1"/>
      <protection hidden="1"/>
    </xf>
    <xf numFmtId="2" fontId="15" fillId="0" borderId="0" xfId="0" applyNumberFormat="1" applyFont="1" applyBorder="1" applyAlignment="1">
      <alignment horizontal="left" wrapText="1"/>
    </xf>
    <xf numFmtId="164" fontId="4" fillId="0" borderId="24" xfId="2" applyNumberFormat="1" applyFont="1" applyBorder="1" applyAlignment="1" applyProtection="1">
      <alignment horizontal="center" wrapText="1"/>
      <protection hidden="1"/>
    </xf>
    <xf numFmtId="1" fontId="4" fillId="0" borderId="13" xfId="2" applyNumberFormat="1" applyFont="1" applyBorder="1" applyAlignment="1" applyProtection="1">
      <alignment horizontal="center"/>
      <protection hidden="1"/>
    </xf>
    <xf numFmtId="164" fontId="4" fillId="0" borderId="24" xfId="2" applyNumberFormat="1" applyFont="1" applyBorder="1" applyAlignment="1" applyProtection="1">
      <alignment horizontal="center"/>
      <protection hidden="1"/>
    </xf>
    <xf numFmtId="0" fontId="16" fillId="0" borderId="0" xfId="0" applyFont="1"/>
    <xf numFmtId="0" fontId="3" fillId="0" borderId="0" xfId="0" applyFont="1" applyAlignment="1">
      <alignment vertical="center" wrapText="1"/>
    </xf>
    <xf numFmtId="0" fontId="13" fillId="0" borderId="0" xfId="2" applyFont="1" applyFill="1" applyAlignment="1" applyProtection="1">
      <alignment wrapText="1"/>
      <protection hidden="1"/>
    </xf>
    <xf numFmtId="164" fontId="3" fillId="0" borderId="24" xfId="2" applyNumberFormat="1" applyFont="1" applyFill="1" applyBorder="1" applyAlignment="1" applyProtection="1">
      <protection hidden="1"/>
    </xf>
    <xf numFmtId="164" fontId="3" fillId="0" borderId="25" xfId="2" applyNumberFormat="1" applyFont="1" applyFill="1" applyBorder="1" applyAlignment="1" applyProtection="1">
      <protection hidden="1"/>
    </xf>
    <xf numFmtId="164" fontId="3" fillId="0" borderId="13" xfId="2" applyNumberFormat="1" applyFont="1" applyFill="1" applyBorder="1" applyAlignment="1" applyProtection="1">
      <protection hidden="1"/>
    </xf>
    <xf numFmtId="164" fontId="14" fillId="0" borderId="37" xfId="2" applyNumberFormat="1" applyFont="1" applyFill="1" applyBorder="1" applyAlignment="1" applyProtection="1">
      <alignment vertical="center"/>
      <protection hidden="1"/>
    </xf>
    <xf numFmtId="0" fontId="3" fillId="0" borderId="37" xfId="2" applyFont="1" applyFill="1" applyBorder="1" applyProtection="1">
      <protection hidden="1"/>
    </xf>
    <xf numFmtId="0" fontId="3" fillId="0" borderId="0" xfId="0" applyFont="1" applyAlignment="1">
      <alignment vertical="center"/>
    </xf>
    <xf numFmtId="0" fontId="16" fillId="0" borderId="9" xfId="5" applyNumberFormat="1" applyFont="1" applyBorder="1" applyAlignment="1"/>
    <xf numFmtId="165" fontId="16" fillId="0" borderId="9" xfId="5" applyNumberFormat="1" applyFont="1" applyBorder="1" applyAlignment="1"/>
    <xf numFmtId="0" fontId="4" fillId="0" borderId="1" xfId="2" applyFont="1" applyBorder="1" applyAlignment="1" applyProtection="1">
      <alignment horizontal="center" wrapText="1"/>
      <protection hidden="1"/>
    </xf>
    <xf numFmtId="0" fontId="4" fillId="0" borderId="3" xfId="2" applyFont="1" applyBorder="1" applyAlignment="1" applyProtection="1">
      <alignment horizontal="center" wrapText="1"/>
      <protection hidden="1"/>
    </xf>
    <xf numFmtId="0" fontId="4" fillId="9" borderId="9" xfId="2" applyFont="1" applyFill="1" applyBorder="1" applyAlignment="1" applyProtection="1">
      <alignment horizontal="center"/>
      <protection hidden="1"/>
    </xf>
    <xf numFmtId="0" fontId="4" fillId="4" borderId="26" xfId="2" applyFont="1" applyFill="1" applyBorder="1" applyAlignment="1" applyProtection="1">
      <alignment horizontal="right" vertical="center" wrapText="1"/>
      <protection hidden="1"/>
    </xf>
    <xf numFmtId="0" fontId="3" fillId="0" borderId="27" xfId="2" applyFont="1" applyBorder="1" applyAlignment="1" applyProtection="1">
      <alignment vertical="center" wrapText="1"/>
      <protection hidden="1"/>
    </xf>
    <xf numFmtId="0" fontId="4" fillId="4" borderId="28" xfId="2" applyFont="1" applyFill="1" applyBorder="1" applyAlignment="1" applyProtection="1">
      <alignment horizontal="right" vertical="center" wrapText="1"/>
      <protection hidden="1"/>
    </xf>
    <xf numFmtId="0" fontId="3" fillId="0" borderId="29" xfId="2" applyFont="1" applyBorder="1" applyAlignment="1" applyProtection="1">
      <alignment horizontal="right" vertical="center" wrapText="1"/>
      <protection hidden="1"/>
    </xf>
    <xf numFmtId="0" fontId="3" fillId="0" borderId="0" xfId="2" applyFont="1" applyAlignment="1" applyProtection="1">
      <alignment horizontal="left" wrapText="1"/>
      <protection hidden="1"/>
    </xf>
    <xf numFmtId="0" fontId="9" fillId="0" borderId="30" xfId="0" applyFont="1" applyFill="1" applyBorder="1" applyAlignment="1" applyProtection="1">
      <alignment horizontal="center" vertical="center" wrapText="1"/>
      <protection hidden="1"/>
    </xf>
    <xf numFmtId="0" fontId="9" fillId="0" borderId="31" xfId="0" applyFont="1" applyFill="1" applyBorder="1" applyAlignment="1" applyProtection="1">
      <alignment horizontal="center" vertical="center" wrapText="1"/>
      <protection hidden="1"/>
    </xf>
    <xf numFmtId="0" fontId="0" fillId="0" borderId="32" xfId="0" applyFill="1" applyBorder="1" applyAlignment="1">
      <alignment wrapText="1"/>
    </xf>
    <xf numFmtId="0" fontId="3" fillId="0" borderId="19" xfId="2" applyFont="1" applyBorder="1" applyAlignment="1" applyProtection="1">
      <alignment horizontal="center"/>
      <protection hidden="1"/>
    </xf>
    <xf numFmtId="0" fontId="3" fillId="0" borderId="18" xfId="2" applyFont="1" applyBorder="1" applyAlignment="1" applyProtection="1">
      <alignment horizontal="center"/>
      <protection hidden="1"/>
    </xf>
    <xf numFmtId="0" fontId="3" fillId="0" borderId="22" xfId="2" applyFont="1" applyBorder="1" applyAlignment="1" applyProtection="1">
      <alignment horizontal="center"/>
      <protection hidden="1"/>
    </xf>
    <xf numFmtId="0" fontId="17" fillId="2" borderId="5" xfId="2" applyFont="1" applyFill="1" applyBorder="1" applyAlignment="1" applyProtection="1">
      <alignment horizontal="center" vertical="center" wrapText="1"/>
      <protection hidden="1"/>
    </xf>
    <xf numFmtId="0" fontId="14" fillId="0" borderId="6" xfId="2" applyFont="1" applyBorder="1" applyAlignment="1" applyProtection="1">
      <alignment horizontal="center" vertical="center" wrapText="1"/>
      <protection hidden="1"/>
    </xf>
    <xf numFmtId="0" fontId="14" fillId="0" borderId="7" xfId="2" applyFont="1" applyBorder="1" applyAlignment="1" applyProtection="1">
      <alignment horizontal="center" vertical="center" wrapText="1"/>
      <protection hidden="1"/>
    </xf>
    <xf numFmtId="0" fontId="7" fillId="5" borderId="30" xfId="2" applyFont="1" applyFill="1" applyBorder="1" applyAlignment="1" applyProtection="1">
      <alignment horizontal="center" vertical="center" wrapText="1"/>
      <protection hidden="1"/>
    </xf>
    <xf numFmtId="0" fontId="8" fillId="5" borderId="31" xfId="2" applyFont="1" applyFill="1" applyBorder="1" applyAlignment="1" applyProtection="1">
      <alignment wrapText="1"/>
      <protection hidden="1"/>
    </xf>
    <xf numFmtId="0" fontId="8" fillId="5" borderId="32" xfId="2" applyFont="1" applyFill="1" applyBorder="1" applyAlignment="1" applyProtection="1">
      <alignment wrapText="1"/>
      <protection hidden="1"/>
    </xf>
    <xf numFmtId="0" fontId="5" fillId="0" borderId="0" xfId="2" applyFont="1" applyAlignment="1" applyProtection="1">
      <alignment vertical="center" wrapText="1"/>
      <protection hidden="1"/>
    </xf>
    <xf numFmtId="0" fontId="4" fillId="2" borderId="33" xfId="2" applyFont="1" applyFill="1" applyBorder="1" applyAlignment="1" applyProtection="1">
      <alignment horizontal="center" wrapText="1"/>
      <protection hidden="1"/>
    </xf>
    <xf numFmtId="0" fontId="4" fillId="2" borderId="34" xfId="2" applyFont="1" applyFill="1" applyBorder="1" applyAlignment="1" applyProtection="1">
      <alignment horizontal="center" wrapText="1"/>
      <protection hidden="1"/>
    </xf>
    <xf numFmtId="0" fontId="4" fillId="2" borderId="27" xfId="2" applyFont="1" applyFill="1" applyBorder="1" applyAlignment="1" applyProtection="1">
      <alignment horizontal="center" wrapText="1"/>
      <protection hidden="1"/>
    </xf>
    <xf numFmtId="0" fontId="4" fillId="0" borderId="26" xfId="2" applyFont="1" applyBorder="1" applyAlignment="1" applyProtection="1">
      <alignment horizontal="center" wrapText="1"/>
      <protection hidden="1"/>
    </xf>
    <xf numFmtId="0" fontId="4" fillId="0" borderId="35" xfId="2" applyFont="1" applyBorder="1" applyAlignment="1" applyProtection="1">
      <alignment horizontal="center" wrapText="1"/>
      <protection hidden="1"/>
    </xf>
  </cellXfs>
  <cellStyles count="6">
    <cellStyle name="Currency 2" xfId="1"/>
    <cellStyle name="Normal" xfId="0" builtinId="0"/>
    <cellStyle name="Normal 2" xfId="2"/>
    <cellStyle name="Normal 4" xfId="3"/>
    <cellStyle name="Normal_Table Anew"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21</xdr:row>
      <xdr:rowOff>28575</xdr:rowOff>
    </xdr:from>
    <xdr:to>
      <xdr:col>11</xdr:col>
      <xdr:colOff>0</xdr:colOff>
      <xdr:row>35</xdr:row>
      <xdr:rowOff>9525</xdr:rowOff>
    </xdr:to>
    <xdr:sp macro="" textlink="">
      <xdr:nvSpPr>
        <xdr:cNvPr id="13265" name="AutoShape 1">
          <a:extLst>
            <a:ext uri="{FF2B5EF4-FFF2-40B4-BE49-F238E27FC236}">
              <a16:creationId xmlns:a16="http://schemas.microsoft.com/office/drawing/2014/main" id="{00000000-0008-0000-0000-0000D1330000}"/>
            </a:ext>
          </a:extLst>
        </xdr:cNvPr>
        <xdr:cNvSpPr>
          <a:spLocks/>
        </xdr:cNvSpPr>
      </xdr:nvSpPr>
      <xdr:spPr bwMode="auto">
        <a:xfrm>
          <a:off x="7867650" y="5200650"/>
          <a:ext cx="0" cy="26479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35</xdr:row>
      <xdr:rowOff>9525</xdr:rowOff>
    </xdr:from>
    <xdr:to>
      <xdr:col>11</xdr:col>
      <xdr:colOff>0</xdr:colOff>
      <xdr:row>46</xdr:row>
      <xdr:rowOff>142875</xdr:rowOff>
    </xdr:to>
    <xdr:sp macro="" textlink="">
      <xdr:nvSpPr>
        <xdr:cNvPr id="13266" name="AutoShape 2">
          <a:extLst>
            <a:ext uri="{FF2B5EF4-FFF2-40B4-BE49-F238E27FC236}">
              <a16:creationId xmlns:a16="http://schemas.microsoft.com/office/drawing/2014/main" id="{00000000-0008-0000-0000-0000D2330000}"/>
            </a:ext>
          </a:extLst>
        </xdr:cNvPr>
        <xdr:cNvSpPr>
          <a:spLocks/>
        </xdr:cNvSpPr>
      </xdr:nvSpPr>
      <xdr:spPr bwMode="auto">
        <a:xfrm>
          <a:off x="7867650" y="7848600"/>
          <a:ext cx="0" cy="22288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447675</xdr:colOff>
      <xdr:row>3</xdr:row>
      <xdr:rowOff>66675</xdr:rowOff>
    </xdr:from>
    <xdr:to>
      <xdr:col>13</xdr:col>
      <xdr:colOff>66675</xdr:colOff>
      <xdr:row>9</xdr:row>
      <xdr:rowOff>114300</xdr:rowOff>
    </xdr:to>
    <xdr:cxnSp macro="">
      <xdr:nvCxnSpPr>
        <xdr:cNvPr id="13267" name="AutoShape 11">
          <a:extLst>
            <a:ext uri="{FF2B5EF4-FFF2-40B4-BE49-F238E27FC236}">
              <a16:creationId xmlns:a16="http://schemas.microsoft.com/office/drawing/2014/main" id="{00000000-0008-0000-0000-0000D3330000}"/>
            </a:ext>
          </a:extLst>
        </xdr:cNvPr>
        <xdr:cNvCxnSpPr>
          <a:cxnSpLocks noChangeShapeType="1"/>
          <a:stCxn id="5" idx="6"/>
        </xdr:cNvCxnSpPr>
      </xdr:nvCxnSpPr>
      <xdr:spPr bwMode="auto">
        <a:xfrm flipH="1">
          <a:off x="8315325" y="1524000"/>
          <a:ext cx="1971675" cy="1190625"/>
        </a:xfrm>
        <a:prstGeom prst="bentConnector3">
          <a:avLst>
            <a:gd name="adj1" fmla="val -10630"/>
          </a:avLst>
        </a:prstGeom>
        <a:noFill/>
        <a:ln w="28575">
          <a:solidFill>
            <a:srgbClr val="FF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743159</xdr:colOff>
      <xdr:row>2</xdr:row>
      <xdr:rowOff>188406</xdr:rowOff>
    </xdr:from>
    <xdr:to>
      <xdr:col>13</xdr:col>
      <xdr:colOff>57150</xdr:colOff>
      <xdr:row>5</xdr:row>
      <xdr:rowOff>57148</xdr:rowOff>
    </xdr:to>
    <xdr:sp macro="" textlink="">
      <xdr:nvSpPr>
        <xdr:cNvPr id="5" name="Oval 10">
          <a:extLst>
            <a:ext uri="{FF2B5EF4-FFF2-40B4-BE49-F238E27FC236}">
              <a16:creationId xmlns:a16="http://schemas.microsoft.com/office/drawing/2014/main" id="{00000000-0008-0000-0000-000005000000}"/>
            </a:ext>
          </a:extLst>
        </xdr:cNvPr>
        <xdr:cNvSpPr>
          <a:spLocks noChangeArrowheads="1"/>
        </xdr:cNvSpPr>
      </xdr:nvSpPr>
      <xdr:spPr bwMode="auto">
        <a:xfrm>
          <a:off x="8373626" y="1130439"/>
          <a:ext cx="1669073" cy="747973"/>
        </a:xfrm>
        <a:prstGeom prst="ellipse">
          <a:avLst/>
        </a:prstGeom>
        <a:solidFill>
          <a:srgbClr val="FFFF00">
            <a:alpha val="60001"/>
          </a:srgbClr>
        </a:solidFill>
        <a:ln w="31750">
          <a:solidFill>
            <a:srgbClr val="FF0000"/>
          </a:solidFill>
          <a:round/>
          <a:headEnd/>
          <a:tailEnd/>
        </a:ln>
      </xdr:spPr>
      <xdr:txBody>
        <a:bodyPr vertOverflow="clip" wrap="square" lIns="27432" tIns="22860" rIns="27432" bIns="0" anchor="t" upright="1"/>
        <a:lstStyle/>
        <a:p>
          <a:pPr algn="ctr" rtl="0">
            <a:defRPr sz="1000"/>
          </a:pPr>
          <a:r>
            <a:rPr lang="en-US" sz="1000" b="1" i="0" u="sng" strike="noStrike" baseline="0">
              <a:solidFill>
                <a:srgbClr val="FF0000"/>
              </a:solidFill>
              <a:latin typeface="Arial"/>
              <a:cs typeface="Arial"/>
            </a:rPr>
            <a:t>Step 2</a:t>
          </a:r>
          <a:r>
            <a:rPr lang="en-US" sz="1000" b="0" i="0" u="none" strike="noStrike" baseline="0">
              <a:solidFill>
                <a:srgbClr val="FF0000"/>
              </a:solidFill>
              <a:latin typeface="Arial"/>
              <a:cs typeface="Arial"/>
            </a:rPr>
            <a:t>: Estimate the distribution for the new RUG IV </a:t>
          </a:r>
        </a:p>
      </xdr:txBody>
    </xdr:sp>
    <xdr:clientData/>
  </xdr:twoCellAnchor>
  <xdr:twoCellAnchor>
    <xdr:from>
      <xdr:col>9</xdr:col>
      <xdr:colOff>596620</xdr:colOff>
      <xdr:row>0</xdr:row>
      <xdr:rowOff>52336</xdr:rowOff>
    </xdr:from>
    <xdr:to>
      <xdr:col>12</xdr:col>
      <xdr:colOff>1025768</xdr:colOff>
      <xdr:row>2</xdr:row>
      <xdr:rowOff>200024</xdr:rowOff>
    </xdr:to>
    <xdr:sp macro="" textlink="" fLocksText="0">
      <xdr:nvSpPr>
        <xdr:cNvPr id="10" name="Oval 10">
          <a:extLst>
            <a:ext uri="{FF2B5EF4-FFF2-40B4-BE49-F238E27FC236}">
              <a16:creationId xmlns:a16="http://schemas.microsoft.com/office/drawing/2014/main" id="{00000000-0008-0000-0000-00000A000000}"/>
            </a:ext>
          </a:extLst>
        </xdr:cNvPr>
        <xdr:cNvSpPr>
          <a:spLocks noChangeArrowheads="1"/>
        </xdr:cNvSpPr>
      </xdr:nvSpPr>
      <xdr:spPr bwMode="auto">
        <a:xfrm>
          <a:off x="6343021" y="52336"/>
          <a:ext cx="3642527" cy="1100188"/>
        </a:xfrm>
        <a:prstGeom prst="ellipse">
          <a:avLst/>
        </a:prstGeom>
        <a:solidFill>
          <a:srgbClr val="FFFF00">
            <a:alpha val="60001"/>
          </a:srgbClr>
        </a:solidFill>
        <a:ln w="31750">
          <a:solidFill>
            <a:srgbClr val="FF0000"/>
          </a:solidFill>
          <a:round/>
          <a:headEnd/>
          <a:tailEnd/>
        </a:ln>
      </xdr:spPr>
      <xdr:txBody>
        <a:bodyPr vertOverflow="overflow" horzOverflow="overflow" wrap="square" lIns="27432" tIns="22860" rIns="27432" bIns="0" anchor="t" upright="1"/>
        <a:lstStyle/>
        <a:p>
          <a:pPr indent="0" algn="ctr" defTabSz="457200" rtl="0">
            <a:lnSpc>
              <a:spcPts val="1100"/>
            </a:lnSpc>
            <a:defRPr sz="1000"/>
          </a:pPr>
          <a:r>
            <a:rPr lang="en-US" sz="1000" b="1" i="0" u="sng" strike="noStrike" baseline="0">
              <a:solidFill>
                <a:srgbClr val="FF0000"/>
              </a:solidFill>
              <a:latin typeface="Arial"/>
              <a:cs typeface="Arial"/>
            </a:rPr>
            <a:t>STEP 1</a:t>
          </a:r>
          <a:r>
            <a:rPr lang="en-US" sz="1000" b="0" i="0" u="none" strike="noStrike" baseline="0">
              <a:solidFill>
                <a:srgbClr val="FF0000"/>
              </a:solidFill>
              <a:latin typeface="Arial"/>
              <a:cs typeface="Arial"/>
            </a:rPr>
            <a:t>: Find the County/State in which your facility is located by using the drop down menu.  If you can't find your </a:t>
          </a:r>
          <a:r>
            <a:rPr lang="en-US" sz="950" b="0" i="0" u="none" strike="noStrike" baseline="0">
              <a:solidFill>
                <a:srgbClr val="FF0000"/>
              </a:solidFill>
              <a:latin typeface="Arial"/>
              <a:cs typeface="Arial"/>
            </a:rPr>
            <a:t>County/State</a:t>
          </a:r>
          <a:r>
            <a:rPr lang="en-US" sz="1000" b="0" i="0" u="none" strike="noStrike" baseline="0">
              <a:solidFill>
                <a:srgbClr val="FF0000"/>
              </a:solidFill>
              <a:latin typeface="Arial"/>
              <a:cs typeface="Arial"/>
            </a:rPr>
            <a:t>, your facility is considered "Rural" and the "RURAL Rates" worksheet  should be used.</a:t>
          </a:r>
        </a:p>
      </xdr:txBody>
    </xdr:sp>
    <xdr:clientData/>
  </xdr:twoCellAnchor>
  <xdr:twoCellAnchor>
    <xdr:from>
      <xdr:col>11</xdr:col>
      <xdr:colOff>104775</xdr:colOff>
      <xdr:row>2</xdr:row>
      <xdr:rowOff>190500</xdr:rowOff>
    </xdr:from>
    <xdr:to>
      <xdr:col>11</xdr:col>
      <xdr:colOff>285750</xdr:colOff>
      <xdr:row>4</xdr:row>
      <xdr:rowOff>114300</xdr:rowOff>
    </xdr:to>
    <xdr:cxnSp macro="">
      <xdr:nvCxnSpPr>
        <xdr:cNvPr id="13270" name="AutoShape 11">
          <a:extLst>
            <a:ext uri="{FF2B5EF4-FFF2-40B4-BE49-F238E27FC236}">
              <a16:creationId xmlns:a16="http://schemas.microsoft.com/office/drawing/2014/main" id="{00000000-0008-0000-0000-0000D6330000}"/>
            </a:ext>
          </a:extLst>
        </xdr:cNvPr>
        <xdr:cNvCxnSpPr>
          <a:cxnSpLocks noChangeShapeType="1"/>
        </xdr:cNvCxnSpPr>
      </xdr:nvCxnSpPr>
      <xdr:spPr bwMode="auto">
        <a:xfrm rot="5400000">
          <a:off x="7753350" y="1362075"/>
          <a:ext cx="619125" cy="180975"/>
        </a:xfrm>
        <a:prstGeom prst="bentConnector2">
          <a:avLst/>
        </a:prstGeom>
        <a:noFill/>
        <a:ln w="28575">
          <a:solidFill>
            <a:srgbClr val="FF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16</xdr:col>
      <xdr:colOff>47625</xdr:colOff>
      <xdr:row>1</xdr:row>
      <xdr:rowOff>171450</xdr:rowOff>
    </xdr:from>
    <xdr:to>
      <xdr:col>16</xdr:col>
      <xdr:colOff>66675</xdr:colOff>
      <xdr:row>5</xdr:row>
      <xdr:rowOff>114300</xdr:rowOff>
    </xdr:to>
    <xdr:cxnSp macro="">
      <xdr:nvCxnSpPr>
        <xdr:cNvPr id="13271" name="AutoShape 11">
          <a:extLst>
            <a:ext uri="{FF2B5EF4-FFF2-40B4-BE49-F238E27FC236}">
              <a16:creationId xmlns:a16="http://schemas.microsoft.com/office/drawing/2014/main" id="{00000000-0008-0000-0000-0000D7330000}"/>
            </a:ext>
          </a:extLst>
        </xdr:cNvPr>
        <xdr:cNvCxnSpPr>
          <a:cxnSpLocks noChangeShapeType="1"/>
        </xdr:cNvCxnSpPr>
      </xdr:nvCxnSpPr>
      <xdr:spPr bwMode="auto">
        <a:xfrm flipH="1">
          <a:off x="12573000" y="933450"/>
          <a:ext cx="19050" cy="1019175"/>
        </a:xfrm>
        <a:prstGeom prst="bentConnector4">
          <a:avLst>
            <a:gd name="adj1" fmla="val -1452630"/>
            <a:gd name="adj2" fmla="val 100523"/>
          </a:avLst>
        </a:prstGeom>
        <a:noFill/>
        <a:ln w="28575">
          <a:solidFill>
            <a:srgbClr val="FF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450083</xdr:colOff>
      <xdr:row>0</xdr:row>
      <xdr:rowOff>471016</xdr:rowOff>
    </xdr:from>
    <xdr:to>
      <xdr:col>16</xdr:col>
      <xdr:colOff>67618</xdr:colOff>
      <xdr:row>2</xdr:row>
      <xdr:rowOff>418680</xdr:rowOff>
    </xdr:to>
    <xdr:sp macro="" textlink="">
      <xdr:nvSpPr>
        <xdr:cNvPr id="45" name="Oval 10">
          <a:extLst>
            <a:ext uri="{FF2B5EF4-FFF2-40B4-BE49-F238E27FC236}">
              <a16:creationId xmlns:a16="http://schemas.microsoft.com/office/drawing/2014/main" id="{00000000-0008-0000-0000-00002D000000}"/>
            </a:ext>
          </a:extLst>
        </xdr:cNvPr>
        <xdr:cNvSpPr>
          <a:spLocks noChangeArrowheads="1"/>
        </xdr:cNvSpPr>
      </xdr:nvSpPr>
      <xdr:spPr bwMode="auto">
        <a:xfrm>
          <a:off x="10676374" y="471016"/>
          <a:ext cx="1920282" cy="889697"/>
        </a:xfrm>
        <a:prstGeom prst="ellipse">
          <a:avLst/>
        </a:prstGeom>
        <a:solidFill>
          <a:srgbClr val="FFFF00">
            <a:alpha val="60001"/>
          </a:srgbClr>
        </a:solidFill>
        <a:ln w="31750">
          <a:solidFill>
            <a:srgbClr val="FF0000"/>
          </a:solidFill>
          <a:round/>
          <a:headEnd/>
          <a:tailEnd/>
        </a:ln>
      </xdr:spPr>
      <xdr:txBody>
        <a:bodyPr vertOverflow="clip" wrap="square" lIns="27432" tIns="22860" rIns="27432" bIns="0" anchor="t" upright="1"/>
        <a:lstStyle/>
        <a:p>
          <a:pPr algn="ctr" rtl="0">
            <a:defRPr sz="1000"/>
          </a:pPr>
          <a:r>
            <a:rPr lang="en-US" sz="1000" b="1" i="0" u="sng" strike="noStrike" baseline="0">
              <a:solidFill>
                <a:srgbClr val="FF0000"/>
              </a:solidFill>
              <a:latin typeface="Arial"/>
              <a:cs typeface="Arial"/>
            </a:rPr>
            <a:t>Step 3</a:t>
          </a:r>
          <a:r>
            <a:rPr lang="en-US" sz="1000" b="0" i="0" u="none" strike="noStrike" baseline="0">
              <a:solidFill>
                <a:srgbClr val="FF0000"/>
              </a:solidFill>
              <a:latin typeface="Arial"/>
              <a:cs typeface="Arial"/>
            </a:rPr>
            <a:t>: Select the appropriate calendar year to calculate copayment</a:t>
          </a:r>
        </a:p>
        <a:p>
          <a:pPr algn="ctr" rtl="0">
            <a:defRPr sz="1000"/>
          </a:pPr>
          <a:r>
            <a:rPr lang="en-US" sz="1000" b="0" i="0" u="none" strike="noStrike" baseline="0">
              <a:solidFill>
                <a:srgbClr val="FF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35</xdr:row>
      <xdr:rowOff>9525</xdr:rowOff>
    </xdr:from>
    <xdr:to>
      <xdr:col>11</xdr:col>
      <xdr:colOff>0</xdr:colOff>
      <xdr:row>46</xdr:row>
      <xdr:rowOff>142875</xdr:rowOff>
    </xdr:to>
    <xdr:sp macro="" textlink="">
      <xdr:nvSpPr>
        <xdr:cNvPr id="15461" name="AutoShape 2">
          <a:extLst>
            <a:ext uri="{FF2B5EF4-FFF2-40B4-BE49-F238E27FC236}">
              <a16:creationId xmlns:a16="http://schemas.microsoft.com/office/drawing/2014/main" id="{00000000-0008-0000-0100-0000653C0000}"/>
            </a:ext>
          </a:extLst>
        </xdr:cNvPr>
        <xdr:cNvSpPr>
          <a:spLocks/>
        </xdr:cNvSpPr>
      </xdr:nvSpPr>
      <xdr:spPr bwMode="auto">
        <a:xfrm>
          <a:off x="7886700" y="7820025"/>
          <a:ext cx="0" cy="22288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381000</xdr:colOff>
      <xdr:row>3</xdr:row>
      <xdr:rowOff>57150</xdr:rowOff>
    </xdr:from>
    <xdr:to>
      <xdr:col>13</xdr:col>
      <xdr:colOff>114300</xdr:colOff>
      <xdr:row>9</xdr:row>
      <xdr:rowOff>114300</xdr:rowOff>
    </xdr:to>
    <xdr:cxnSp macro="">
      <xdr:nvCxnSpPr>
        <xdr:cNvPr id="15462" name="AutoShape 11">
          <a:extLst>
            <a:ext uri="{FF2B5EF4-FFF2-40B4-BE49-F238E27FC236}">
              <a16:creationId xmlns:a16="http://schemas.microsoft.com/office/drawing/2014/main" id="{00000000-0008-0000-0100-0000663C0000}"/>
            </a:ext>
          </a:extLst>
        </xdr:cNvPr>
        <xdr:cNvCxnSpPr>
          <a:cxnSpLocks noChangeShapeType="1"/>
        </xdr:cNvCxnSpPr>
      </xdr:nvCxnSpPr>
      <xdr:spPr bwMode="auto">
        <a:xfrm flipH="1">
          <a:off x="8267700" y="1514475"/>
          <a:ext cx="1924050" cy="1200150"/>
        </a:xfrm>
        <a:prstGeom prst="bentConnector3">
          <a:avLst>
            <a:gd name="adj1" fmla="val -9449"/>
          </a:avLst>
        </a:prstGeom>
        <a:noFill/>
        <a:ln w="28575">
          <a:solidFill>
            <a:srgbClr val="FF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690824</xdr:colOff>
      <xdr:row>2</xdr:row>
      <xdr:rowOff>188406</xdr:rowOff>
    </xdr:from>
    <xdr:to>
      <xdr:col>13</xdr:col>
      <xdr:colOff>114300</xdr:colOff>
      <xdr:row>5</xdr:row>
      <xdr:rowOff>76199</xdr:rowOff>
    </xdr:to>
    <xdr:sp macro="" textlink="">
      <xdr:nvSpPr>
        <xdr:cNvPr id="13" name="Oval 10">
          <a:extLst>
            <a:ext uri="{FF2B5EF4-FFF2-40B4-BE49-F238E27FC236}">
              <a16:creationId xmlns:a16="http://schemas.microsoft.com/office/drawing/2014/main" id="{00000000-0008-0000-0100-00000D000000}"/>
            </a:ext>
          </a:extLst>
        </xdr:cNvPr>
        <xdr:cNvSpPr>
          <a:spLocks noChangeArrowheads="1"/>
        </xdr:cNvSpPr>
      </xdr:nvSpPr>
      <xdr:spPr bwMode="auto">
        <a:xfrm>
          <a:off x="8080549" y="1140906"/>
          <a:ext cx="1611086" cy="662353"/>
        </a:xfrm>
        <a:prstGeom prst="ellipse">
          <a:avLst/>
        </a:prstGeom>
        <a:solidFill>
          <a:srgbClr val="FFFF00">
            <a:alpha val="60001"/>
          </a:srgbClr>
        </a:solidFill>
        <a:ln w="31750">
          <a:solidFill>
            <a:srgbClr val="FF0000"/>
          </a:solidFill>
          <a:round/>
          <a:headEnd/>
          <a:tailEnd/>
        </a:ln>
      </xdr:spPr>
      <xdr:txBody>
        <a:bodyPr vertOverflow="clip" wrap="square" lIns="27432" tIns="22860" rIns="27432" bIns="0" anchor="t" upright="1"/>
        <a:lstStyle/>
        <a:p>
          <a:pPr algn="ctr" rtl="0">
            <a:lnSpc>
              <a:spcPct val="100000"/>
            </a:lnSpc>
            <a:defRPr sz="1000"/>
          </a:pPr>
          <a:r>
            <a:rPr lang="en-US" sz="1000" b="1" i="0" u="sng" strike="noStrike" baseline="0">
              <a:solidFill>
                <a:srgbClr val="FF0000"/>
              </a:solidFill>
              <a:latin typeface="Arial"/>
              <a:cs typeface="Arial"/>
            </a:rPr>
            <a:t>Step 2</a:t>
          </a:r>
          <a:r>
            <a:rPr lang="en-US" sz="1000" b="0" i="0" u="none" strike="noStrike" baseline="0">
              <a:solidFill>
                <a:srgbClr val="FF0000"/>
              </a:solidFill>
              <a:latin typeface="Arial"/>
              <a:cs typeface="Arial"/>
            </a:rPr>
            <a:t>: Estimate the distribution for the new RUG IV </a:t>
          </a:r>
        </a:p>
      </xdr:txBody>
    </xdr:sp>
    <xdr:clientData/>
  </xdr:twoCellAnchor>
  <xdr:twoCellAnchor>
    <xdr:from>
      <xdr:col>9</xdr:col>
      <xdr:colOff>565220</xdr:colOff>
      <xdr:row>0</xdr:row>
      <xdr:rowOff>41868</xdr:rowOff>
    </xdr:from>
    <xdr:to>
      <xdr:col>12</xdr:col>
      <xdr:colOff>1172307</xdr:colOff>
      <xdr:row>2</xdr:row>
      <xdr:rowOff>146540</xdr:rowOff>
    </xdr:to>
    <xdr:sp macro="" textlink="">
      <xdr:nvSpPr>
        <xdr:cNvPr id="14" name="Oval 10">
          <a:extLst>
            <a:ext uri="{FF2B5EF4-FFF2-40B4-BE49-F238E27FC236}">
              <a16:creationId xmlns:a16="http://schemas.microsoft.com/office/drawing/2014/main" id="{00000000-0008-0000-0100-00000E000000}"/>
            </a:ext>
          </a:extLst>
        </xdr:cNvPr>
        <xdr:cNvSpPr>
          <a:spLocks noChangeArrowheads="1"/>
        </xdr:cNvSpPr>
      </xdr:nvSpPr>
      <xdr:spPr bwMode="auto">
        <a:xfrm>
          <a:off x="6332555" y="41868"/>
          <a:ext cx="3652994" cy="1057172"/>
        </a:xfrm>
        <a:prstGeom prst="ellipse">
          <a:avLst/>
        </a:prstGeom>
        <a:solidFill>
          <a:srgbClr val="FFFF00">
            <a:alpha val="60001"/>
          </a:srgbClr>
        </a:solidFill>
        <a:ln w="31750">
          <a:solidFill>
            <a:srgbClr val="FF0000"/>
          </a:solidFill>
          <a:round/>
          <a:headEnd/>
          <a:tailEnd/>
        </a:ln>
      </xdr:spPr>
      <xdr:txBody>
        <a:bodyPr vertOverflow="overflow" horzOverflow="overflow" wrap="square" lIns="0" tIns="0" rIns="0" bIns="0" anchor="t" upright="1"/>
        <a:lstStyle/>
        <a:p>
          <a:pPr algn="ctr" rtl="0">
            <a:defRPr sz="1000"/>
          </a:pPr>
          <a:r>
            <a:rPr lang="en-US" sz="1000" b="1" i="0" u="sng" strike="noStrike" baseline="0">
              <a:solidFill>
                <a:srgbClr val="FF0000"/>
              </a:solidFill>
              <a:latin typeface="Arial"/>
              <a:cs typeface="Arial"/>
            </a:rPr>
            <a:t>STEP 1</a:t>
          </a:r>
          <a:r>
            <a:rPr lang="en-US" sz="1000" b="0" i="0" u="none" strike="noStrike" baseline="0">
              <a:solidFill>
                <a:srgbClr val="FF0000"/>
              </a:solidFill>
              <a:latin typeface="Arial"/>
              <a:cs typeface="Arial"/>
            </a:rPr>
            <a:t>: If the County/State in which your facility is located is not listed on the "URBAN rates" worksheet, then use this "RURAL rates" worksheet and choose the correct state in the drop down menu.</a:t>
          </a:r>
          <a:endParaRPr lang="en-US" sz="1050" b="0" i="0" u="none" strike="noStrike" baseline="0">
            <a:solidFill>
              <a:srgbClr val="FF0000"/>
            </a:solidFill>
            <a:latin typeface="Arial"/>
            <a:cs typeface="Arial"/>
          </a:endParaRPr>
        </a:p>
      </xdr:txBody>
    </xdr:sp>
    <xdr:clientData/>
  </xdr:twoCellAnchor>
  <xdr:twoCellAnchor>
    <xdr:from>
      <xdr:col>11</xdr:col>
      <xdr:colOff>38100</xdr:colOff>
      <xdr:row>2</xdr:row>
      <xdr:rowOff>152400</xdr:rowOff>
    </xdr:from>
    <xdr:to>
      <xdr:col>11</xdr:col>
      <xdr:colOff>247650</xdr:colOff>
      <xdr:row>4</xdr:row>
      <xdr:rowOff>104775</xdr:rowOff>
    </xdr:to>
    <xdr:cxnSp macro="">
      <xdr:nvCxnSpPr>
        <xdr:cNvPr id="15465" name="AutoShape 11">
          <a:extLst>
            <a:ext uri="{FF2B5EF4-FFF2-40B4-BE49-F238E27FC236}">
              <a16:creationId xmlns:a16="http://schemas.microsoft.com/office/drawing/2014/main" id="{00000000-0008-0000-0100-0000693C0000}"/>
            </a:ext>
          </a:extLst>
        </xdr:cNvPr>
        <xdr:cNvCxnSpPr>
          <a:cxnSpLocks noChangeShapeType="1"/>
        </xdr:cNvCxnSpPr>
      </xdr:nvCxnSpPr>
      <xdr:spPr bwMode="auto">
        <a:xfrm rot="5400000">
          <a:off x="7705725" y="1323975"/>
          <a:ext cx="647700" cy="209550"/>
        </a:xfrm>
        <a:prstGeom prst="bentConnector3">
          <a:avLst>
            <a:gd name="adj1" fmla="val 98222"/>
          </a:avLst>
        </a:prstGeom>
        <a:noFill/>
        <a:ln w="28575">
          <a:solidFill>
            <a:srgbClr val="FF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13</xdr:col>
      <xdr:colOff>439616</xdr:colOff>
      <xdr:row>0</xdr:row>
      <xdr:rowOff>429147</xdr:rowOff>
    </xdr:from>
    <xdr:to>
      <xdr:col>16</xdr:col>
      <xdr:colOff>57151</xdr:colOff>
      <xdr:row>2</xdr:row>
      <xdr:rowOff>366344</xdr:rowOff>
    </xdr:to>
    <xdr:sp macro="" textlink="">
      <xdr:nvSpPr>
        <xdr:cNvPr id="7" name="Oval 10">
          <a:extLst>
            <a:ext uri="{FF2B5EF4-FFF2-40B4-BE49-F238E27FC236}">
              <a16:creationId xmlns:a16="http://schemas.microsoft.com/office/drawing/2014/main" id="{00000000-0008-0000-0100-000007000000}"/>
            </a:ext>
          </a:extLst>
        </xdr:cNvPr>
        <xdr:cNvSpPr>
          <a:spLocks noChangeArrowheads="1"/>
        </xdr:cNvSpPr>
      </xdr:nvSpPr>
      <xdr:spPr bwMode="auto">
        <a:xfrm>
          <a:off x="10550770" y="429147"/>
          <a:ext cx="1920282" cy="889697"/>
        </a:xfrm>
        <a:prstGeom prst="ellipse">
          <a:avLst/>
        </a:prstGeom>
        <a:solidFill>
          <a:srgbClr val="FFFF00">
            <a:alpha val="60001"/>
          </a:srgbClr>
        </a:solidFill>
        <a:ln w="31750">
          <a:solidFill>
            <a:srgbClr val="FF0000"/>
          </a:solidFill>
          <a:round/>
          <a:headEnd/>
          <a:tailEnd/>
        </a:ln>
      </xdr:spPr>
      <xdr:txBody>
        <a:bodyPr vertOverflow="clip" wrap="square" lIns="27432" tIns="22860" rIns="27432" bIns="0" anchor="t" upright="1"/>
        <a:lstStyle/>
        <a:p>
          <a:pPr algn="ctr" rtl="0">
            <a:defRPr sz="1000"/>
          </a:pPr>
          <a:r>
            <a:rPr lang="en-US" sz="1000" b="1" i="0" u="sng" strike="noStrike" baseline="0">
              <a:solidFill>
                <a:srgbClr val="FF0000"/>
              </a:solidFill>
              <a:latin typeface="Arial"/>
              <a:cs typeface="Arial"/>
            </a:rPr>
            <a:t>Step 3</a:t>
          </a:r>
          <a:r>
            <a:rPr lang="en-US" sz="1000" b="0" i="0" u="none" strike="noStrike" baseline="0">
              <a:solidFill>
                <a:srgbClr val="FF0000"/>
              </a:solidFill>
              <a:latin typeface="Arial"/>
              <a:cs typeface="Arial"/>
            </a:rPr>
            <a:t>: Select the appropriate calendar year to calculate copayment</a:t>
          </a:r>
        </a:p>
        <a:p>
          <a:pPr algn="ctr" rtl="0">
            <a:defRPr sz="1000"/>
          </a:pPr>
          <a:r>
            <a:rPr lang="en-US" sz="1000" b="0" i="0" u="none" strike="noStrike" baseline="0">
              <a:solidFill>
                <a:srgbClr val="FF0000"/>
              </a:solidFill>
              <a:latin typeface="Arial"/>
              <a:cs typeface="Arial"/>
            </a:rPr>
            <a:t> </a:t>
          </a:r>
        </a:p>
      </xdr:txBody>
    </xdr:sp>
    <xdr:clientData/>
  </xdr:twoCellAnchor>
  <xdr:twoCellAnchor>
    <xdr:from>
      <xdr:col>16</xdr:col>
      <xdr:colOff>38100</xdr:colOff>
      <xdr:row>1</xdr:row>
      <xdr:rowOff>104775</xdr:rowOff>
    </xdr:from>
    <xdr:to>
      <xdr:col>16</xdr:col>
      <xdr:colOff>57150</xdr:colOff>
      <xdr:row>5</xdr:row>
      <xdr:rowOff>85725</xdr:rowOff>
    </xdr:to>
    <xdr:cxnSp macro="">
      <xdr:nvCxnSpPr>
        <xdr:cNvPr id="15467" name="AutoShape 11">
          <a:extLst>
            <a:ext uri="{FF2B5EF4-FFF2-40B4-BE49-F238E27FC236}">
              <a16:creationId xmlns:a16="http://schemas.microsoft.com/office/drawing/2014/main" id="{00000000-0008-0000-0100-00006B3C0000}"/>
            </a:ext>
          </a:extLst>
        </xdr:cNvPr>
        <xdr:cNvCxnSpPr>
          <a:cxnSpLocks noChangeShapeType="1"/>
        </xdr:cNvCxnSpPr>
      </xdr:nvCxnSpPr>
      <xdr:spPr bwMode="auto">
        <a:xfrm flipH="1">
          <a:off x="12420600" y="866775"/>
          <a:ext cx="19050" cy="1057275"/>
        </a:xfrm>
        <a:prstGeom prst="bentConnector4">
          <a:avLst>
            <a:gd name="adj1" fmla="val -1452630"/>
            <a:gd name="adj2" fmla="val 100523"/>
          </a:avLst>
        </a:prstGeom>
        <a:noFill/>
        <a:ln w="28575">
          <a:solidFill>
            <a:srgbClr val="FF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39"/>
  <sheetViews>
    <sheetView zoomScale="91" zoomScaleNormal="91" workbookViewId="0">
      <selection sqref="A1:D1"/>
    </sheetView>
  </sheetViews>
  <sheetFormatPr defaultRowHeight="15" customHeight="1" x14ac:dyDescent="0.2"/>
  <cols>
    <col min="1" max="1" width="8.5703125" style="1" customWidth="1"/>
    <col min="2" max="2" width="9.140625" style="1"/>
    <col min="3" max="3" width="8.7109375" style="1" customWidth="1"/>
    <col min="4" max="4" width="11.5703125" style="1" customWidth="1"/>
    <col min="5" max="5" width="11.140625" style="1" customWidth="1"/>
    <col min="6" max="6" width="8.42578125" style="1" customWidth="1"/>
    <col min="7" max="7" width="10.42578125" style="1" customWidth="1"/>
    <col min="8" max="10" width="9.140625" style="1"/>
    <col min="11" max="11" width="22.7109375" style="1" customWidth="1"/>
    <col min="12" max="12" width="16.28515625" style="1" customWidth="1"/>
    <col min="13" max="13" width="19" style="5" customWidth="1"/>
    <col min="14" max="14" width="9.140625" style="1"/>
    <col min="15" max="16" width="12.7109375" style="1" customWidth="1"/>
    <col min="17" max="17" width="19.7109375" style="44" customWidth="1"/>
    <col min="18" max="18" width="30" style="1" hidden="1" customWidth="1"/>
    <col min="19" max="19" width="7.85546875" style="1" hidden="1" customWidth="1"/>
    <col min="20" max="20" width="9.140625" style="1" customWidth="1"/>
    <col min="21" max="21" width="33.7109375" style="1" customWidth="1"/>
    <col min="22" max="24" width="9.140625" style="1"/>
    <col min="25" max="25" width="9.140625" style="84"/>
    <col min="26" max="16384" width="9.140625" style="1"/>
  </cols>
  <sheetData>
    <row r="1" spans="1:25" ht="60" customHeight="1" thickBot="1" x14ac:dyDescent="0.25">
      <c r="A1" s="160" t="s">
        <v>1395</v>
      </c>
      <c r="B1" s="161"/>
      <c r="C1" s="161"/>
      <c r="D1" s="162"/>
      <c r="F1" s="169" t="s">
        <v>1393</v>
      </c>
      <c r="G1" s="170"/>
      <c r="H1" s="171"/>
      <c r="J1" s="2"/>
      <c r="K1" s="172"/>
      <c r="L1" s="172"/>
      <c r="M1" s="172"/>
      <c r="O1" s="44"/>
      <c r="R1" s="150" t="s">
        <v>520</v>
      </c>
      <c r="S1" s="151">
        <v>0.77880000000000005</v>
      </c>
    </row>
    <row r="2" spans="1:25" ht="15" customHeight="1" thickBot="1" x14ac:dyDescent="0.25">
      <c r="F2" s="3"/>
      <c r="G2" s="4"/>
      <c r="H2" s="4"/>
      <c r="R2" s="150" t="s">
        <v>349</v>
      </c>
      <c r="S2" s="151">
        <v>0.88900000000000001</v>
      </c>
    </row>
    <row r="3" spans="1:25" s="4" customFormat="1" ht="39.75" customHeight="1" x14ac:dyDescent="0.2">
      <c r="B3" s="6" t="s">
        <v>23</v>
      </c>
      <c r="C3" s="7" t="s">
        <v>21</v>
      </c>
      <c r="D3" s="7" t="s">
        <v>22</v>
      </c>
      <c r="E3" s="8" t="s">
        <v>24</v>
      </c>
      <c r="F3" s="9"/>
      <c r="G3" s="9"/>
      <c r="J3" s="1">
        <v>0.70799999999999996</v>
      </c>
      <c r="K3" s="10" t="s">
        <v>11</v>
      </c>
      <c r="M3" s="11"/>
      <c r="O3" s="122"/>
      <c r="P3" s="123"/>
      <c r="Q3" s="107"/>
      <c r="R3" s="150" t="s">
        <v>200</v>
      </c>
      <c r="S3" s="151">
        <v>1.0374000000000001</v>
      </c>
      <c r="U3" s="1"/>
      <c r="V3" s="1"/>
      <c r="W3" s="1"/>
      <c r="Y3" s="84"/>
    </row>
    <row r="4" spans="1:25" ht="15" customHeight="1" thickBot="1" x14ac:dyDescent="0.25">
      <c r="B4" s="144">
        <v>177.16</v>
      </c>
      <c r="C4" s="145">
        <v>133.44</v>
      </c>
      <c r="D4" s="145">
        <v>17.579999999999998</v>
      </c>
      <c r="E4" s="146">
        <v>90.42</v>
      </c>
      <c r="F4" s="19"/>
      <c r="G4" s="12"/>
      <c r="J4" s="1">
        <f>1-J3</f>
        <v>0.29200000000000004</v>
      </c>
      <c r="K4" s="13" t="s">
        <v>12</v>
      </c>
      <c r="R4" s="150" t="s">
        <v>905</v>
      </c>
      <c r="S4" s="151">
        <v>1.0606</v>
      </c>
    </row>
    <row r="5" spans="1:25" ht="15" customHeight="1" thickBot="1" x14ac:dyDescent="0.25">
      <c r="A5" s="14"/>
      <c r="B5" s="15"/>
      <c r="C5" s="15"/>
      <c r="D5" s="15"/>
      <c r="E5" s="15"/>
      <c r="F5" s="19"/>
      <c r="G5" s="89"/>
      <c r="H5" s="19"/>
      <c r="I5" s="19"/>
      <c r="J5" s="17">
        <f>VLOOKUP(K5,R:S,2, FALSE)</f>
        <v>0.98860000000000003</v>
      </c>
      <c r="K5" s="54" t="s">
        <v>568</v>
      </c>
      <c r="O5" s="152" t="s">
        <v>1337</v>
      </c>
      <c r="P5" s="153"/>
      <c r="R5" s="150" t="s">
        <v>942</v>
      </c>
      <c r="S5" s="151">
        <v>0.34360000000000002</v>
      </c>
    </row>
    <row r="6" spans="1:25" ht="15" customHeight="1" thickBot="1" x14ac:dyDescent="0.25">
      <c r="A6" s="62"/>
      <c r="B6" s="19"/>
      <c r="C6" s="19"/>
      <c r="D6" s="19"/>
      <c r="E6" s="19"/>
      <c r="F6" s="52"/>
      <c r="G6" s="19"/>
      <c r="H6" s="19"/>
      <c r="I6" s="20"/>
      <c r="K6" s="21"/>
      <c r="O6" s="138">
        <f>VLOOKUP(P6,R:S, 2, FALSE)</f>
        <v>164.5</v>
      </c>
      <c r="P6" s="136">
        <v>2017</v>
      </c>
      <c r="R6" s="150" t="s">
        <v>943</v>
      </c>
      <c r="S6" s="151">
        <v>0.34360000000000002</v>
      </c>
    </row>
    <row r="7" spans="1:25" ht="15" customHeight="1" x14ac:dyDescent="0.2">
      <c r="A7" s="22"/>
      <c r="B7" s="55"/>
      <c r="F7" s="63"/>
      <c r="G7" s="63"/>
      <c r="H7" s="63"/>
      <c r="I7" s="20"/>
      <c r="K7" s="155" t="s">
        <v>29</v>
      </c>
      <c r="L7" s="156"/>
      <c r="M7" s="60">
        <f>SUM(M13:M78)</f>
        <v>0</v>
      </c>
      <c r="R7" s="150" t="s">
        <v>944</v>
      </c>
      <c r="S7" s="151">
        <v>0.42750000000000005</v>
      </c>
    </row>
    <row r="8" spans="1:25" ht="15" customHeight="1" thickBot="1" x14ac:dyDescent="0.25">
      <c r="A8" s="22"/>
      <c r="B8" s="86"/>
      <c r="C8" s="86"/>
      <c r="D8" s="86"/>
      <c r="E8" s="63"/>
      <c r="F8" s="70"/>
      <c r="G8" s="63"/>
      <c r="H8" s="63"/>
      <c r="I8" s="20"/>
      <c r="K8" s="157" t="s">
        <v>27</v>
      </c>
      <c r="L8" s="158"/>
      <c r="M8" s="61" t="e">
        <f>M7/(SUM(L13:L78))</f>
        <v>#DIV/0!</v>
      </c>
      <c r="R8" s="150" t="s">
        <v>945</v>
      </c>
      <c r="S8" s="151">
        <v>0.42750000000000005</v>
      </c>
    </row>
    <row r="9" spans="1:25" ht="15" customHeight="1" x14ac:dyDescent="0.2">
      <c r="B9" s="87"/>
      <c r="C9" s="88"/>
      <c r="D9" s="88"/>
      <c r="I9" s="12"/>
      <c r="K9" s="173" t="s">
        <v>96</v>
      </c>
      <c r="L9" s="174"/>
      <c r="M9" s="175"/>
      <c r="O9" s="154" t="s">
        <v>100</v>
      </c>
      <c r="P9" s="154"/>
      <c r="Q9" s="108"/>
      <c r="R9" s="150" t="s">
        <v>1016</v>
      </c>
      <c r="S9" s="151">
        <v>0.90690000000000004</v>
      </c>
    </row>
    <row r="10" spans="1:25" ht="37.5" customHeight="1" x14ac:dyDescent="0.2">
      <c r="A10" s="23" t="s">
        <v>25</v>
      </c>
      <c r="B10" s="163" t="s">
        <v>16</v>
      </c>
      <c r="C10" s="164"/>
      <c r="D10" s="163" t="s">
        <v>19</v>
      </c>
      <c r="E10" s="165"/>
      <c r="F10" s="23" t="s">
        <v>6</v>
      </c>
      <c r="G10" s="23" t="s">
        <v>9</v>
      </c>
      <c r="H10" s="24" t="s">
        <v>1391</v>
      </c>
      <c r="I10" s="23" t="s">
        <v>11</v>
      </c>
      <c r="J10" s="23" t="s">
        <v>12</v>
      </c>
      <c r="K10" s="25" t="s">
        <v>3</v>
      </c>
      <c r="L10" s="166" t="s">
        <v>28</v>
      </c>
      <c r="M10" s="25" t="s">
        <v>1</v>
      </c>
      <c r="O10" s="113" t="s">
        <v>101</v>
      </c>
      <c r="P10" s="118" t="s">
        <v>102</v>
      </c>
      <c r="Q10" s="109"/>
      <c r="R10" s="150" t="s">
        <v>228</v>
      </c>
      <c r="S10" s="151">
        <v>0.90870000000000006</v>
      </c>
    </row>
    <row r="11" spans="1:25" ht="15" customHeight="1" x14ac:dyDescent="0.2">
      <c r="A11" s="82" t="s">
        <v>4</v>
      </c>
      <c r="B11" s="26" t="s">
        <v>17</v>
      </c>
      <c r="C11" s="26" t="s">
        <v>18</v>
      </c>
      <c r="D11" s="26" t="s">
        <v>17</v>
      </c>
      <c r="E11" s="26" t="s">
        <v>18</v>
      </c>
      <c r="F11" s="26" t="s">
        <v>10</v>
      </c>
      <c r="G11" s="26" t="s">
        <v>8</v>
      </c>
      <c r="H11" s="27" t="s">
        <v>20</v>
      </c>
      <c r="I11" s="26" t="s">
        <v>13</v>
      </c>
      <c r="J11" s="26" t="s">
        <v>13</v>
      </c>
      <c r="K11" s="28" t="s">
        <v>15</v>
      </c>
      <c r="L11" s="167"/>
      <c r="M11" s="28" t="s">
        <v>2</v>
      </c>
      <c r="O11" s="103" t="s">
        <v>97</v>
      </c>
      <c r="P11" s="104" t="s">
        <v>98</v>
      </c>
      <c r="Q11" s="108"/>
      <c r="R11" s="150" t="s">
        <v>784</v>
      </c>
      <c r="S11" s="151">
        <v>0.84789999999999999</v>
      </c>
    </row>
    <row r="12" spans="1:25" ht="15" customHeight="1" thickBot="1" x14ac:dyDescent="0.25">
      <c r="A12" s="75"/>
      <c r="B12" s="29"/>
      <c r="C12" s="29"/>
      <c r="D12" s="29"/>
      <c r="E12" s="29"/>
      <c r="F12" s="29" t="s">
        <v>8</v>
      </c>
      <c r="G12" s="29" t="s">
        <v>5</v>
      </c>
      <c r="H12" s="30" t="s">
        <v>7</v>
      </c>
      <c r="I12" s="29" t="s">
        <v>14</v>
      </c>
      <c r="J12" s="29"/>
      <c r="K12" s="31" t="s">
        <v>14</v>
      </c>
      <c r="L12" s="168"/>
      <c r="M12" s="31"/>
      <c r="O12" s="105"/>
      <c r="P12" s="106"/>
      <c r="Q12" s="109"/>
      <c r="R12" s="150" t="s">
        <v>163</v>
      </c>
      <c r="S12" s="151">
        <v>1.7119</v>
      </c>
    </row>
    <row r="13" spans="1:25" ht="15" customHeight="1" thickTop="1" x14ac:dyDescent="0.2">
      <c r="A13" s="83" t="s">
        <v>30</v>
      </c>
      <c r="B13" s="119">
        <v>2.67</v>
      </c>
      <c r="C13" s="79">
        <f>+B13*B$4</f>
        <v>473.0172</v>
      </c>
      <c r="D13" s="81">
        <v>1.87</v>
      </c>
      <c r="E13" s="64">
        <f t="shared" ref="E13:E35" si="0">D13*C$4</f>
        <v>249.53280000000001</v>
      </c>
      <c r="F13" s="58"/>
      <c r="G13" s="33">
        <f t="shared" ref="G13:G76" si="1">$E$4</f>
        <v>90.42</v>
      </c>
      <c r="H13" s="34">
        <f>+C13+E13+F13+G13</f>
        <v>812.96999999999991</v>
      </c>
      <c r="I13" s="35">
        <f t="shared" ref="I13:I44" si="2">ROUND(+H13*$J$3*$J$5,2)</f>
        <v>569.02</v>
      </c>
      <c r="J13" s="35">
        <f>ROUND(+H13*$J$4,2)</f>
        <v>237.39</v>
      </c>
      <c r="K13" s="36">
        <f>I13+J13</f>
        <v>806.41</v>
      </c>
      <c r="L13" s="37"/>
      <c r="M13" s="38">
        <f>L13*K13</f>
        <v>0</v>
      </c>
      <c r="O13" s="111">
        <f>K13*0.98</f>
        <v>790.28179999999998</v>
      </c>
      <c r="P13" s="111">
        <f>((K13-O$6)*0.98)+O$6</f>
        <v>793.57179999999994</v>
      </c>
      <c r="Q13" s="110"/>
      <c r="R13" s="150" t="s">
        <v>746</v>
      </c>
      <c r="S13" s="151">
        <v>0.81790000000000007</v>
      </c>
    </row>
    <row r="14" spans="1:25" ht="15" customHeight="1" x14ac:dyDescent="0.2">
      <c r="A14" s="77" t="s">
        <v>31</v>
      </c>
      <c r="B14" s="71">
        <v>2.57</v>
      </c>
      <c r="C14" s="79">
        <f t="shared" ref="C14:C23" si="3">+B14*B$4</f>
        <v>455.30119999999994</v>
      </c>
      <c r="D14" s="78">
        <v>1.87</v>
      </c>
      <c r="E14" s="64">
        <f t="shared" si="0"/>
        <v>249.53280000000001</v>
      </c>
      <c r="F14" s="56"/>
      <c r="G14" s="33">
        <f t="shared" si="1"/>
        <v>90.42</v>
      </c>
      <c r="H14" s="34">
        <f t="shared" ref="H14:H21" si="4">+C14+E14+F14+G14</f>
        <v>795.25399999999991</v>
      </c>
      <c r="I14" s="35">
        <f t="shared" si="2"/>
        <v>556.62</v>
      </c>
      <c r="J14" s="35">
        <f t="shared" ref="J14:J77" si="5">ROUND(+H14*$J$4,2)</f>
        <v>232.21</v>
      </c>
      <c r="K14" s="36">
        <f t="shared" ref="K14:K21" si="6">I14+J14</f>
        <v>788.83</v>
      </c>
      <c r="L14" s="39"/>
      <c r="M14" s="38">
        <f t="shared" ref="M14:M77" si="7">L14*K14</f>
        <v>0</v>
      </c>
      <c r="O14" s="112">
        <f t="shared" ref="O14:O77" si="8">K14*0.98</f>
        <v>773.05340000000001</v>
      </c>
      <c r="P14" s="111">
        <f t="shared" ref="P14:P77" si="9">((K14-O$6)*0.98)+O$6</f>
        <v>776.34339999999997</v>
      </c>
      <c r="R14" s="150" t="s">
        <v>1187</v>
      </c>
      <c r="S14" s="151">
        <v>0.98160000000000003</v>
      </c>
    </row>
    <row r="15" spans="1:25" ht="15" customHeight="1" x14ac:dyDescent="0.2">
      <c r="A15" s="77" t="s">
        <v>32</v>
      </c>
      <c r="B15" s="71">
        <v>2.61</v>
      </c>
      <c r="C15" s="79">
        <f t="shared" si="3"/>
        <v>462.38759999999996</v>
      </c>
      <c r="D15" s="78">
        <v>1.28</v>
      </c>
      <c r="E15" s="64">
        <f t="shared" si="0"/>
        <v>170.8032</v>
      </c>
      <c r="F15" s="56"/>
      <c r="G15" s="33">
        <f t="shared" si="1"/>
        <v>90.42</v>
      </c>
      <c r="H15" s="34">
        <f t="shared" si="4"/>
        <v>723.61079999999993</v>
      </c>
      <c r="I15" s="35">
        <f t="shared" si="2"/>
        <v>506.48</v>
      </c>
      <c r="J15" s="35">
        <f t="shared" si="5"/>
        <v>211.29</v>
      </c>
      <c r="K15" s="36">
        <f t="shared" si="6"/>
        <v>717.77</v>
      </c>
      <c r="L15" s="39"/>
      <c r="M15" s="38">
        <f t="shared" si="7"/>
        <v>0</v>
      </c>
      <c r="O15" s="112">
        <f t="shared" si="8"/>
        <v>703.41459999999995</v>
      </c>
      <c r="P15" s="111">
        <f t="shared" si="9"/>
        <v>706.70460000000003</v>
      </c>
      <c r="R15" s="150" t="s">
        <v>361</v>
      </c>
      <c r="S15" s="151">
        <v>0.84610000000000007</v>
      </c>
    </row>
    <row r="16" spans="1:25" ht="15" customHeight="1" x14ac:dyDescent="0.2">
      <c r="A16" s="77" t="s">
        <v>33</v>
      </c>
      <c r="B16" s="71">
        <v>2.19</v>
      </c>
      <c r="C16" s="79">
        <f t="shared" si="3"/>
        <v>387.98039999999997</v>
      </c>
      <c r="D16" s="78">
        <v>1.28</v>
      </c>
      <c r="E16" s="64">
        <f t="shared" si="0"/>
        <v>170.8032</v>
      </c>
      <c r="F16" s="56"/>
      <c r="G16" s="33">
        <f t="shared" si="1"/>
        <v>90.42</v>
      </c>
      <c r="H16" s="34">
        <f t="shared" si="4"/>
        <v>649.20359999999994</v>
      </c>
      <c r="I16" s="35">
        <f t="shared" si="2"/>
        <v>454.4</v>
      </c>
      <c r="J16" s="35">
        <f t="shared" si="5"/>
        <v>189.57</v>
      </c>
      <c r="K16" s="36">
        <f t="shared" si="6"/>
        <v>643.97</v>
      </c>
      <c r="L16" s="39"/>
      <c r="M16" s="38">
        <f t="shared" si="7"/>
        <v>0</v>
      </c>
      <c r="O16" s="112">
        <f t="shared" si="8"/>
        <v>631.09059999999999</v>
      </c>
      <c r="P16" s="111">
        <f t="shared" si="9"/>
        <v>634.38059999999996</v>
      </c>
      <c r="R16" s="150" t="s">
        <v>785</v>
      </c>
      <c r="S16" s="151">
        <v>0.84920000000000007</v>
      </c>
    </row>
    <row r="17" spans="1:25" ht="15" customHeight="1" x14ac:dyDescent="0.2">
      <c r="A17" s="77" t="s">
        <v>34</v>
      </c>
      <c r="B17" s="71">
        <v>2.5499999999999998</v>
      </c>
      <c r="C17" s="79">
        <f t="shared" si="3"/>
        <v>451.75799999999998</v>
      </c>
      <c r="D17" s="78">
        <v>0.85</v>
      </c>
      <c r="E17" s="64">
        <f t="shared" si="0"/>
        <v>113.42399999999999</v>
      </c>
      <c r="F17" s="56"/>
      <c r="G17" s="33">
        <f t="shared" si="1"/>
        <v>90.42</v>
      </c>
      <c r="H17" s="34">
        <f t="shared" si="4"/>
        <v>655.60199999999998</v>
      </c>
      <c r="I17" s="35">
        <f t="shared" si="2"/>
        <v>458.87</v>
      </c>
      <c r="J17" s="35">
        <f t="shared" si="5"/>
        <v>191.44</v>
      </c>
      <c r="K17" s="36">
        <f t="shared" si="6"/>
        <v>650.30999999999995</v>
      </c>
      <c r="L17" s="39"/>
      <c r="M17" s="38">
        <f t="shared" si="7"/>
        <v>0</v>
      </c>
      <c r="O17" s="112">
        <f t="shared" si="8"/>
        <v>637.30379999999991</v>
      </c>
      <c r="P17" s="111">
        <f t="shared" si="9"/>
        <v>640.59379999999987</v>
      </c>
      <c r="R17" s="150" t="s">
        <v>1188</v>
      </c>
      <c r="S17" s="151">
        <v>1.0384</v>
      </c>
    </row>
    <row r="18" spans="1:25" ht="15" customHeight="1" x14ac:dyDescent="0.2">
      <c r="A18" s="77" t="s">
        <v>35</v>
      </c>
      <c r="B18" s="71">
        <v>2.15</v>
      </c>
      <c r="C18" s="79">
        <f t="shared" si="3"/>
        <v>380.89399999999995</v>
      </c>
      <c r="D18" s="78">
        <v>0.85</v>
      </c>
      <c r="E18" s="64">
        <f t="shared" si="0"/>
        <v>113.42399999999999</v>
      </c>
      <c r="F18" s="56"/>
      <c r="G18" s="33">
        <f t="shared" si="1"/>
        <v>90.42</v>
      </c>
      <c r="H18" s="34">
        <f t="shared" si="4"/>
        <v>584.73799999999994</v>
      </c>
      <c r="I18" s="35">
        <f t="shared" si="2"/>
        <v>409.27</v>
      </c>
      <c r="J18" s="35">
        <f t="shared" si="5"/>
        <v>170.74</v>
      </c>
      <c r="K18" s="36">
        <f t="shared" si="6"/>
        <v>580.01</v>
      </c>
      <c r="L18" s="39"/>
      <c r="M18" s="38">
        <f t="shared" si="7"/>
        <v>0</v>
      </c>
      <c r="O18" s="112">
        <f t="shared" si="8"/>
        <v>568.40980000000002</v>
      </c>
      <c r="P18" s="111">
        <f t="shared" si="9"/>
        <v>571.69979999999998</v>
      </c>
      <c r="R18" s="150" t="s">
        <v>560</v>
      </c>
      <c r="S18" s="151">
        <v>0.84079999999999999</v>
      </c>
    </row>
    <row r="19" spans="1:25" ht="15" customHeight="1" x14ac:dyDescent="0.2">
      <c r="A19" s="77" t="s">
        <v>36</v>
      </c>
      <c r="B19" s="71">
        <v>2.4700000000000002</v>
      </c>
      <c r="C19" s="79">
        <f t="shared" si="3"/>
        <v>437.58520000000004</v>
      </c>
      <c r="D19" s="78">
        <v>0.55000000000000004</v>
      </c>
      <c r="E19" s="64">
        <f t="shared" si="0"/>
        <v>73.39200000000001</v>
      </c>
      <c r="F19" s="56"/>
      <c r="G19" s="33">
        <f t="shared" si="1"/>
        <v>90.42</v>
      </c>
      <c r="H19" s="34">
        <f t="shared" si="4"/>
        <v>601.3972</v>
      </c>
      <c r="I19" s="35">
        <f t="shared" si="2"/>
        <v>420.94</v>
      </c>
      <c r="J19" s="35">
        <f t="shared" si="5"/>
        <v>175.61</v>
      </c>
      <c r="K19" s="36">
        <f t="shared" si="6"/>
        <v>596.54999999999995</v>
      </c>
      <c r="L19" s="39"/>
      <c r="M19" s="38">
        <f t="shared" si="7"/>
        <v>0</v>
      </c>
      <c r="O19" s="112">
        <f t="shared" si="8"/>
        <v>584.61899999999991</v>
      </c>
      <c r="P19" s="111">
        <f t="shared" si="9"/>
        <v>587.90899999999988</v>
      </c>
      <c r="R19" s="150" t="s">
        <v>906</v>
      </c>
      <c r="S19" s="151">
        <v>0.87540000000000007</v>
      </c>
    </row>
    <row r="20" spans="1:25" ht="15" customHeight="1" x14ac:dyDescent="0.2">
      <c r="A20" s="77" t="s">
        <v>37</v>
      </c>
      <c r="B20" s="71">
        <v>2.19</v>
      </c>
      <c r="C20" s="79">
        <f t="shared" si="3"/>
        <v>387.98039999999997</v>
      </c>
      <c r="D20" s="78">
        <v>0.55000000000000004</v>
      </c>
      <c r="E20" s="64">
        <f t="shared" si="0"/>
        <v>73.39200000000001</v>
      </c>
      <c r="F20" s="56"/>
      <c r="G20" s="33">
        <f t="shared" si="1"/>
        <v>90.42</v>
      </c>
      <c r="H20" s="34">
        <f t="shared" si="4"/>
        <v>551.79239999999993</v>
      </c>
      <c r="I20" s="35">
        <f t="shared" si="2"/>
        <v>386.22</v>
      </c>
      <c r="J20" s="35">
        <f t="shared" si="5"/>
        <v>161.12</v>
      </c>
      <c r="K20" s="36">
        <f t="shared" si="6"/>
        <v>547.34</v>
      </c>
      <c r="L20" s="39"/>
      <c r="M20" s="38">
        <f t="shared" si="7"/>
        <v>0</v>
      </c>
      <c r="O20" s="112">
        <f t="shared" si="8"/>
        <v>536.39319999999998</v>
      </c>
      <c r="P20" s="111">
        <f t="shared" si="9"/>
        <v>539.68319999999994</v>
      </c>
      <c r="R20" s="150" t="s">
        <v>401</v>
      </c>
      <c r="S20" s="151">
        <v>0.77060000000000006</v>
      </c>
    </row>
    <row r="21" spans="1:25" ht="15" customHeight="1" x14ac:dyDescent="0.2">
      <c r="A21" s="77" t="s">
        <v>38</v>
      </c>
      <c r="B21" s="71">
        <v>2.2599999999999998</v>
      </c>
      <c r="C21" s="79">
        <f t="shared" si="3"/>
        <v>400.38159999999993</v>
      </c>
      <c r="D21" s="78">
        <v>0.28000000000000003</v>
      </c>
      <c r="E21" s="64">
        <f t="shared" si="0"/>
        <v>37.363200000000006</v>
      </c>
      <c r="F21" s="56"/>
      <c r="G21" s="33">
        <f t="shared" si="1"/>
        <v>90.42</v>
      </c>
      <c r="H21" s="34">
        <f t="shared" si="4"/>
        <v>528.1647999999999</v>
      </c>
      <c r="I21" s="35">
        <f t="shared" si="2"/>
        <v>369.68</v>
      </c>
      <c r="J21" s="35">
        <f t="shared" si="5"/>
        <v>154.22</v>
      </c>
      <c r="K21" s="36">
        <f t="shared" si="6"/>
        <v>523.9</v>
      </c>
      <c r="L21" s="39"/>
      <c r="M21" s="38">
        <f t="shared" si="7"/>
        <v>0</v>
      </c>
      <c r="O21" s="112">
        <f t="shared" si="8"/>
        <v>513.42199999999991</v>
      </c>
      <c r="P21" s="111">
        <f t="shared" si="9"/>
        <v>516.71199999999999</v>
      </c>
      <c r="R21" s="150" t="s">
        <v>485</v>
      </c>
      <c r="S21" s="151">
        <v>0.82440000000000002</v>
      </c>
    </row>
    <row r="22" spans="1:25" ht="15" customHeight="1" x14ac:dyDescent="0.2">
      <c r="A22" s="77" t="s">
        <v>39</v>
      </c>
      <c r="B22" s="71">
        <v>1.56</v>
      </c>
      <c r="C22" s="79">
        <f t="shared" si="3"/>
        <v>276.36959999999999</v>
      </c>
      <c r="D22" s="78">
        <v>1.87</v>
      </c>
      <c r="E22" s="64">
        <f t="shared" si="0"/>
        <v>249.53280000000001</v>
      </c>
      <c r="F22" s="57"/>
      <c r="G22" s="33">
        <f t="shared" si="1"/>
        <v>90.42</v>
      </c>
      <c r="H22" s="34">
        <f>+C22+E22+F22+G22</f>
        <v>616.3223999999999</v>
      </c>
      <c r="I22" s="35">
        <f t="shared" si="2"/>
        <v>431.38</v>
      </c>
      <c r="J22" s="35">
        <f t="shared" si="5"/>
        <v>179.97</v>
      </c>
      <c r="K22" s="36">
        <f>I22+J22</f>
        <v>611.35</v>
      </c>
      <c r="L22" s="39"/>
      <c r="M22" s="38">
        <f t="shared" si="7"/>
        <v>0</v>
      </c>
      <c r="O22" s="112">
        <f t="shared" si="8"/>
        <v>599.12300000000005</v>
      </c>
      <c r="P22" s="111">
        <f t="shared" si="9"/>
        <v>602.41300000000001</v>
      </c>
      <c r="R22" s="150" t="s">
        <v>836</v>
      </c>
      <c r="S22" s="151">
        <v>0.91090000000000004</v>
      </c>
    </row>
    <row r="23" spans="1:25" ht="15" customHeight="1" x14ac:dyDescent="0.2">
      <c r="A23" s="77" t="s">
        <v>40</v>
      </c>
      <c r="B23" s="71">
        <v>1.56</v>
      </c>
      <c r="C23" s="79">
        <f t="shared" si="3"/>
        <v>276.36959999999999</v>
      </c>
      <c r="D23" s="78">
        <v>1.87</v>
      </c>
      <c r="E23" s="64">
        <f t="shared" si="0"/>
        <v>249.53280000000001</v>
      </c>
      <c r="F23" s="57"/>
      <c r="G23" s="33">
        <f t="shared" si="1"/>
        <v>90.42</v>
      </c>
      <c r="H23" s="41">
        <f t="shared" ref="H23:H78" si="10">+C23+E23+F23+G23</f>
        <v>616.3223999999999</v>
      </c>
      <c r="I23" s="35">
        <f t="shared" si="2"/>
        <v>431.38</v>
      </c>
      <c r="J23" s="35">
        <f t="shared" si="5"/>
        <v>179.97</v>
      </c>
      <c r="K23" s="42">
        <f t="shared" ref="K23:K78" si="11">I23+J23</f>
        <v>611.35</v>
      </c>
      <c r="L23" s="39"/>
      <c r="M23" s="38">
        <f t="shared" si="7"/>
        <v>0</v>
      </c>
      <c r="O23" s="112">
        <f t="shared" si="8"/>
        <v>599.12300000000005</v>
      </c>
      <c r="P23" s="111">
        <f t="shared" si="9"/>
        <v>602.41300000000001</v>
      </c>
      <c r="R23" s="150" t="s">
        <v>1189</v>
      </c>
      <c r="S23" s="151">
        <v>0.93110000000000004</v>
      </c>
    </row>
    <row r="24" spans="1:25" ht="15" customHeight="1" x14ac:dyDescent="0.2">
      <c r="A24" s="77" t="s">
        <v>41</v>
      </c>
      <c r="B24" s="71">
        <v>0.99</v>
      </c>
      <c r="C24" s="79">
        <f t="shared" ref="C24:C76" si="12">+B24*B$4</f>
        <v>175.38839999999999</v>
      </c>
      <c r="D24" s="78">
        <v>1.87</v>
      </c>
      <c r="E24" s="64">
        <f t="shared" si="0"/>
        <v>249.53280000000001</v>
      </c>
      <c r="F24" s="57"/>
      <c r="G24" s="33">
        <f t="shared" si="1"/>
        <v>90.42</v>
      </c>
      <c r="H24" s="41">
        <f t="shared" si="10"/>
        <v>515.34119999999996</v>
      </c>
      <c r="I24" s="35">
        <f t="shared" si="2"/>
        <v>360.7</v>
      </c>
      <c r="J24" s="35">
        <f t="shared" si="5"/>
        <v>150.47999999999999</v>
      </c>
      <c r="K24" s="42">
        <f t="shared" si="11"/>
        <v>511.17999999999995</v>
      </c>
      <c r="L24" s="39"/>
      <c r="M24" s="38">
        <f t="shared" si="7"/>
        <v>0</v>
      </c>
      <c r="O24" s="112">
        <f t="shared" si="8"/>
        <v>500.95639999999992</v>
      </c>
      <c r="P24" s="111">
        <f t="shared" si="9"/>
        <v>504.24639999999994</v>
      </c>
      <c r="R24" s="150" t="s">
        <v>1190</v>
      </c>
      <c r="S24" s="151">
        <v>0.8852000000000001</v>
      </c>
    </row>
    <row r="25" spans="1:25" ht="15" customHeight="1" x14ac:dyDescent="0.2">
      <c r="A25" s="77" t="s">
        <v>42</v>
      </c>
      <c r="B25" s="71">
        <v>1.51</v>
      </c>
      <c r="C25" s="79">
        <f t="shared" si="12"/>
        <v>267.51159999999999</v>
      </c>
      <c r="D25" s="78">
        <v>1.28</v>
      </c>
      <c r="E25" s="64">
        <f t="shared" si="0"/>
        <v>170.8032</v>
      </c>
      <c r="F25" s="57"/>
      <c r="G25" s="33">
        <f t="shared" si="1"/>
        <v>90.42</v>
      </c>
      <c r="H25" s="41">
        <f t="shared" si="10"/>
        <v>528.73479999999995</v>
      </c>
      <c r="I25" s="35">
        <f t="shared" si="2"/>
        <v>370.08</v>
      </c>
      <c r="J25" s="35">
        <f t="shared" si="5"/>
        <v>154.38999999999999</v>
      </c>
      <c r="K25" s="42">
        <f t="shared" si="11"/>
        <v>524.47</v>
      </c>
      <c r="L25" s="39"/>
      <c r="M25" s="38">
        <f t="shared" si="7"/>
        <v>0</v>
      </c>
      <c r="O25" s="112">
        <f t="shared" si="8"/>
        <v>513.98059999999998</v>
      </c>
      <c r="P25" s="111">
        <f t="shared" si="9"/>
        <v>517.27060000000006</v>
      </c>
      <c r="R25" s="150" t="s">
        <v>946</v>
      </c>
      <c r="S25" s="151">
        <v>0.34360000000000002</v>
      </c>
    </row>
    <row r="26" spans="1:25" ht="15" customHeight="1" x14ac:dyDescent="0.2">
      <c r="A26" s="77" t="s">
        <v>43</v>
      </c>
      <c r="B26" s="71">
        <v>1.1100000000000001</v>
      </c>
      <c r="C26" s="79">
        <f t="shared" si="12"/>
        <v>196.64760000000001</v>
      </c>
      <c r="D26" s="78">
        <v>1.28</v>
      </c>
      <c r="E26" s="64">
        <f t="shared" si="0"/>
        <v>170.8032</v>
      </c>
      <c r="F26" s="57"/>
      <c r="G26" s="33">
        <f t="shared" si="1"/>
        <v>90.42</v>
      </c>
      <c r="H26" s="41">
        <f t="shared" si="10"/>
        <v>457.87080000000003</v>
      </c>
      <c r="I26" s="35">
        <f t="shared" si="2"/>
        <v>320.48</v>
      </c>
      <c r="J26" s="35">
        <f t="shared" si="5"/>
        <v>133.69999999999999</v>
      </c>
      <c r="K26" s="42">
        <f t="shared" si="11"/>
        <v>454.18</v>
      </c>
      <c r="L26" s="39"/>
      <c r="M26" s="38">
        <f t="shared" si="7"/>
        <v>0</v>
      </c>
      <c r="O26" s="112">
        <f t="shared" si="8"/>
        <v>445.09640000000002</v>
      </c>
      <c r="P26" s="111">
        <f t="shared" si="9"/>
        <v>448.38639999999998</v>
      </c>
      <c r="R26" s="150" t="s">
        <v>132</v>
      </c>
      <c r="S26" s="151">
        <v>1.2565</v>
      </c>
    </row>
    <row r="27" spans="1:25" ht="15" customHeight="1" x14ac:dyDescent="0.2">
      <c r="A27" s="77" t="s">
        <v>44</v>
      </c>
      <c r="B27" s="71">
        <v>1.1000000000000001</v>
      </c>
      <c r="C27" s="79">
        <f t="shared" si="12"/>
        <v>194.876</v>
      </c>
      <c r="D27" s="78">
        <v>1.28</v>
      </c>
      <c r="E27" s="64">
        <f t="shared" si="0"/>
        <v>170.8032</v>
      </c>
      <c r="F27" s="57"/>
      <c r="G27" s="33">
        <f t="shared" si="1"/>
        <v>90.42</v>
      </c>
      <c r="H27" s="41">
        <f t="shared" si="10"/>
        <v>456.09920000000005</v>
      </c>
      <c r="I27" s="35">
        <f t="shared" si="2"/>
        <v>319.24</v>
      </c>
      <c r="J27" s="35">
        <f t="shared" si="5"/>
        <v>133.18</v>
      </c>
      <c r="K27" s="42">
        <f t="shared" si="11"/>
        <v>452.42</v>
      </c>
      <c r="L27" s="39"/>
      <c r="M27" s="38">
        <f t="shared" si="7"/>
        <v>0</v>
      </c>
      <c r="O27" s="112">
        <f t="shared" si="8"/>
        <v>443.3716</v>
      </c>
      <c r="P27" s="111">
        <f t="shared" si="9"/>
        <v>446.66160000000002</v>
      </c>
      <c r="R27" s="150" t="s">
        <v>1017</v>
      </c>
      <c r="S27" s="151">
        <v>0.91780000000000006</v>
      </c>
    </row>
    <row r="28" spans="1:25" s="44" customFormat="1" ht="15" customHeight="1" x14ac:dyDescent="0.2">
      <c r="A28" s="77" t="s">
        <v>45</v>
      </c>
      <c r="B28" s="71">
        <v>1.45</v>
      </c>
      <c r="C28" s="80">
        <f t="shared" si="12"/>
        <v>256.88200000000001</v>
      </c>
      <c r="D28" s="78">
        <v>0.85</v>
      </c>
      <c r="E28" s="65">
        <f t="shared" si="0"/>
        <v>113.42399999999999</v>
      </c>
      <c r="F28" s="57"/>
      <c r="G28" s="33">
        <f t="shared" si="1"/>
        <v>90.42</v>
      </c>
      <c r="H28" s="41">
        <f t="shared" si="10"/>
        <v>460.726</v>
      </c>
      <c r="I28" s="35">
        <f t="shared" si="2"/>
        <v>322.48</v>
      </c>
      <c r="J28" s="35">
        <f t="shared" si="5"/>
        <v>134.53</v>
      </c>
      <c r="K28" s="42">
        <f t="shared" si="11"/>
        <v>457.01</v>
      </c>
      <c r="L28" s="39"/>
      <c r="M28" s="38">
        <f t="shared" si="7"/>
        <v>0</v>
      </c>
      <c r="O28" s="112">
        <f t="shared" si="8"/>
        <v>447.8698</v>
      </c>
      <c r="P28" s="111">
        <f t="shared" si="9"/>
        <v>451.15979999999996</v>
      </c>
      <c r="R28" s="150" t="s">
        <v>1050</v>
      </c>
      <c r="S28" s="151">
        <v>0.73699999999999999</v>
      </c>
      <c r="U28" s="1"/>
      <c r="V28" s="1"/>
      <c r="W28" s="1"/>
      <c r="Y28" s="84"/>
    </row>
    <row r="29" spans="1:25" ht="15" customHeight="1" x14ac:dyDescent="0.2">
      <c r="A29" s="77" t="s">
        <v>46</v>
      </c>
      <c r="B29" s="71">
        <v>1.19</v>
      </c>
      <c r="C29" s="79">
        <f t="shared" si="12"/>
        <v>210.82039999999998</v>
      </c>
      <c r="D29" s="78">
        <v>0.85</v>
      </c>
      <c r="E29" s="64">
        <f t="shared" si="0"/>
        <v>113.42399999999999</v>
      </c>
      <c r="F29" s="57"/>
      <c r="G29" s="33">
        <f t="shared" si="1"/>
        <v>90.42</v>
      </c>
      <c r="H29" s="41">
        <f t="shared" si="10"/>
        <v>414.6644</v>
      </c>
      <c r="I29" s="35">
        <f t="shared" si="2"/>
        <v>290.24</v>
      </c>
      <c r="J29" s="35">
        <f t="shared" si="5"/>
        <v>121.08</v>
      </c>
      <c r="K29" s="42">
        <f t="shared" si="11"/>
        <v>411.32</v>
      </c>
      <c r="L29" s="39"/>
      <c r="M29" s="38">
        <f t="shared" si="7"/>
        <v>0</v>
      </c>
      <c r="O29" s="112">
        <f t="shared" si="8"/>
        <v>403.09359999999998</v>
      </c>
      <c r="P29" s="111">
        <f t="shared" si="9"/>
        <v>406.3836</v>
      </c>
      <c r="R29" s="150" t="s">
        <v>659</v>
      </c>
      <c r="S29" s="151">
        <v>0.95269999999999999</v>
      </c>
    </row>
    <row r="30" spans="1:25" ht="15" customHeight="1" x14ac:dyDescent="0.2">
      <c r="A30" s="77" t="s">
        <v>47</v>
      </c>
      <c r="B30" s="71">
        <v>0.91</v>
      </c>
      <c r="C30" s="79">
        <f t="shared" si="12"/>
        <v>161.21559999999999</v>
      </c>
      <c r="D30" s="78">
        <v>0.85</v>
      </c>
      <c r="E30" s="64">
        <f t="shared" si="0"/>
        <v>113.42399999999999</v>
      </c>
      <c r="F30" s="57"/>
      <c r="G30" s="33">
        <f t="shared" si="1"/>
        <v>90.42</v>
      </c>
      <c r="H30" s="41">
        <f t="shared" si="10"/>
        <v>365.05959999999999</v>
      </c>
      <c r="I30" s="35">
        <f t="shared" si="2"/>
        <v>255.52</v>
      </c>
      <c r="J30" s="35">
        <f t="shared" si="5"/>
        <v>106.6</v>
      </c>
      <c r="K30" s="42">
        <f t="shared" si="11"/>
        <v>362.12</v>
      </c>
      <c r="L30" s="39"/>
      <c r="M30" s="38">
        <f t="shared" si="7"/>
        <v>0</v>
      </c>
      <c r="O30" s="112">
        <f t="shared" si="8"/>
        <v>354.87759999999997</v>
      </c>
      <c r="P30" s="111">
        <f t="shared" si="9"/>
        <v>358.16759999999999</v>
      </c>
      <c r="R30" s="150" t="s">
        <v>555</v>
      </c>
      <c r="S30" s="151">
        <v>0.85420000000000007</v>
      </c>
    </row>
    <row r="31" spans="1:25" ht="15" customHeight="1" x14ac:dyDescent="0.2">
      <c r="A31" s="77" t="s">
        <v>48</v>
      </c>
      <c r="B31" s="71">
        <v>1.36</v>
      </c>
      <c r="C31" s="79">
        <f t="shared" si="12"/>
        <v>240.9376</v>
      </c>
      <c r="D31" s="78">
        <v>0.55000000000000004</v>
      </c>
      <c r="E31" s="64">
        <f t="shared" si="0"/>
        <v>73.39200000000001</v>
      </c>
      <c r="F31" s="57"/>
      <c r="G31" s="33">
        <f t="shared" si="1"/>
        <v>90.42</v>
      </c>
      <c r="H31" s="41">
        <f t="shared" si="10"/>
        <v>404.74960000000004</v>
      </c>
      <c r="I31" s="35">
        <f t="shared" si="2"/>
        <v>283.3</v>
      </c>
      <c r="J31" s="35">
        <f t="shared" si="5"/>
        <v>118.19</v>
      </c>
      <c r="K31" s="42">
        <f t="shared" si="11"/>
        <v>401.49</v>
      </c>
      <c r="L31" s="39"/>
      <c r="M31" s="38">
        <f t="shared" si="7"/>
        <v>0</v>
      </c>
      <c r="O31" s="112">
        <f t="shared" si="8"/>
        <v>393.46019999999999</v>
      </c>
      <c r="P31" s="111">
        <f t="shared" si="9"/>
        <v>396.75020000000001</v>
      </c>
      <c r="R31" s="150" t="s">
        <v>561</v>
      </c>
      <c r="S31" s="151">
        <v>0.95230000000000004</v>
      </c>
    </row>
    <row r="32" spans="1:25" ht="15" customHeight="1" x14ac:dyDescent="0.2">
      <c r="A32" s="77" t="s">
        <v>49</v>
      </c>
      <c r="B32" s="71">
        <v>1.22</v>
      </c>
      <c r="C32" s="79">
        <f t="shared" si="12"/>
        <v>216.1352</v>
      </c>
      <c r="D32" s="78">
        <v>0.55000000000000004</v>
      </c>
      <c r="E32" s="64">
        <f t="shared" si="0"/>
        <v>73.39200000000001</v>
      </c>
      <c r="F32" s="57"/>
      <c r="G32" s="33">
        <f t="shared" si="1"/>
        <v>90.42</v>
      </c>
      <c r="H32" s="41">
        <f t="shared" si="10"/>
        <v>379.94720000000001</v>
      </c>
      <c r="I32" s="35">
        <f t="shared" si="2"/>
        <v>265.94</v>
      </c>
      <c r="J32" s="35">
        <f t="shared" si="5"/>
        <v>110.94</v>
      </c>
      <c r="K32" s="42">
        <f t="shared" si="11"/>
        <v>376.88</v>
      </c>
      <c r="L32" s="39"/>
      <c r="M32" s="38">
        <f t="shared" si="7"/>
        <v>0</v>
      </c>
      <c r="O32" s="112">
        <f t="shared" si="8"/>
        <v>369.3424</v>
      </c>
      <c r="P32" s="111">
        <f t="shared" si="9"/>
        <v>372.63239999999996</v>
      </c>
      <c r="R32" s="150" t="s">
        <v>615</v>
      </c>
      <c r="S32" s="151">
        <v>1.1313</v>
      </c>
    </row>
    <row r="33" spans="1:25" ht="15" customHeight="1" x14ac:dyDescent="0.2">
      <c r="A33" s="77" t="s">
        <v>50</v>
      </c>
      <c r="B33" s="71">
        <v>0.84</v>
      </c>
      <c r="C33" s="79">
        <f t="shared" si="12"/>
        <v>148.81439999999998</v>
      </c>
      <c r="D33" s="78">
        <v>0.55000000000000004</v>
      </c>
      <c r="E33" s="64">
        <f t="shared" si="0"/>
        <v>73.39200000000001</v>
      </c>
      <c r="F33" s="57"/>
      <c r="G33" s="33">
        <f t="shared" si="1"/>
        <v>90.42</v>
      </c>
      <c r="H33" s="41">
        <f t="shared" si="10"/>
        <v>312.62639999999999</v>
      </c>
      <c r="I33" s="35">
        <f t="shared" si="2"/>
        <v>218.82</v>
      </c>
      <c r="J33" s="35">
        <f t="shared" si="5"/>
        <v>91.29</v>
      </c>
      <c r="K33" s="42">
        <f t="shared" si="11"/>
        <v>310.11</v>
      </c>
      <c r="L33" s="39"/>
      <c r="M33" s="38">
        <f t="shared" si="7"/>
        <v>0</v>
      </c>
      <c r="O33" s="112">
        <f t="shared" si="8"/>
        <v>303.90780000000001</v>
      </c>
      <c r="P33" s="111">
        <f t="shared" si="9"/>
        <v>307.19780000000003</v>
      </c>
      <c r="R33" s="150" t="s">
        <v>1191</v>
      </c>
      <c r="S33" s="151">
        <v>0.8852000000000001</v>
      </c>
    </row>
    <row r="34" spans="1:25" ht="15" customHeight="1" x14ac:dyDescent="0.2">
      <c r="A34" s="77" t="s">
        <v>51</v>
      </c>
      <c r="B34" s="71">
        <v>1.5</v>
      </c>
      <c r="C34" s="79">
        <f t="shared" si="12"/>
        <v>265.74</v>
      </c>
      <c r="D34" s="78">
        <v>0.28000000000000003</v>
      </c>
      <c r="E34" s="64">
        <f t="shared" si="0"/>
        <v>37.363200000000006</v>
      </c>
      <c r="F34" s="57"/>
      <c r="G34" s="33">
        <f t="shared" si="1"/>
        <v>90.42</v>
      </c>
      <c r="H34" s="41">
        <f t="shared" si="10"/>
        <v>393.52320000000003</v>
      </c>
      <c r="I34" s="35">
        <f t="shared" si="2"/>
        <v>275.44</v>
      </c>
      <c r="J34" s="35">
        <f t="shared" si="5"/>
        <v>114.91</v>
      </c>
      <c r="K34" s="42">
        <f t="shared" si="11"/>
        <v>390.35</v>
      </c>
      <c r="L34" s="39"/>
      <c r="M34" s="38">
        <f t="shared" si="7"/>
        <v>0</v>
      </c>
      <c r="O34" s="112">
        <f t="shared" si="8"/>
        <v>382.54300000000001</v>
      </c>
      <c r="P34" s="111">
        <f t="shared" si="9"/>
        <v>385.83300000000003</v>
      </c>
      <c r="R34" s="150" t="s">
        <v>1092</v>
      </c>
      <c r="S34" s="151">
        <v>0.92680000000000007</v>
      </c>
    </row>
    <row r="35" spans="1:25" ht="15" customHeight="1" x14ac:dyDescent="0.2">
      <c r="A35" s="77" t="s">
        <v>52</v>
      </c>
      <c r="B35" s="71">
        <v>0.71</v>
      </c>
      <c r="C35" s="79">
        <f t="shared" si="12"/>
        <v>125.78359999999999</v>
      </c>
      <c r="D35" s="78">
        <v>0.28000000000000003</v>
      </c>
      <c r="E35" s="64">
        <f t="shared" si="0"/>
        <v>37.363200000000006</v>
      </c>
      <c r="F35" s="57"/>
      <c r="G35" s="33">
        <f t="shared" si="1"/>
        <v>90.42</v>
      </c>
      <c r="H35" s="41">
        <f t="shared" si="10"/>
        <v>253.5668</v>
      </c>
      <c r="I35" s="35">
        <f t="shared" si="2"/>
        <v>177.48</v>
      </c>
      <c r="J35" s="35">
        <f t="shared" si="5"/>
        <v>74.040000000000006</v>
      </c>
      <c r="K35" s="42">
        <f t="shared" si="11"/>
        <v>251.51999999999998</v>
      </c>
      <c r="L35" s="39"/>
      <c r="M35" s="38">
        <f t="shared" si="7"/>
        <v>0</v>
      </c>
      <c r="O35" s="112">
        <f t="shared" si="8"/>
        <v>246.48959999999997</v>
      </c>
      <c r="P35" s="111">
        <f t="shared" si="9"/>
        <v>249.77959999999996</v>
      </c>
      <c r="R35" s="150" t="s">
        <v>201</v>
      </c>
      <c r="S35" s="151">
        <v>1.0374000000000001</v>
      </c>
    </row>
    <row r="36" spans="1:25" ht="15" customHeight="1" x14ac:dyDescent="0.2">
      <c r="A36" s="77" t="s">
        <v>53</v>
      </c>
      <c r="B36" s="78">
        <v>3.58</v>
      </c>
      <c r="C36" s="79">
        <f t="shared" si="12"/>
        <v>634.2328</v>
      </c>
      <c r="D36" s="57"/>
      <c r="E36" s="66"/>
      <c r="F36" s="45">
        <f t="shared" ref="F36:F78" si="13">+$D$4</f>
        <v>17.579999999999998</v>
      </c>
      <c r="G36" s="33">
        <f t="shared" si="1"/>
        <v>90.42</v>
      </c>
      <c r="H36" s="41">
        <f t="shared" si="10"/>
        <v>742.2328</v>
      </c>
      <c r="I36" s="35">
        <f t="shared" si="2"/>
        <v>519.51</v>
      </c>
      <c r="J36" s="35">
        <f t="shared" si="5"/>
        <v>216.73</v>
      </c>
      <c r="K36" s="42">
        <f t="shared" si="11"/>
        <v>736.24</v>
      </c>
      <c r="L36" s="39"/>
      <c r="M36" s="38">
        <f t="shared" si="7"/>
        <v>0</v>
      </c>
      <c r="O36" s="112">
        <f t="shared" si="8"/>
        <v>721.51520000000005</v>
      </c>
      <c r="P36" s="111">
        <f t="shared" si="9"/>
        <v>724.80520000000001</v>
      </c>
      <c r="R36" s="150" t="s">
        <v>1093</v>
      </c>
      <c r="S36" s="151">
        <v>0.9032</v>
      </c>
    </row>
    <row r="37" spans="1:25" s="44" customFormat="1" ht="15" customHeight="1" x14ac:dyDescent="0.2">
      <c r="A37" s="77" t="s">
        <v>54</v>
      </c>
      <c r="B37" s="78">
        <v>2.67</v>
      </c>
      <c r="C37" s="80">
        <f t="shared" si="12"/>
        <v>473.0172</v>
      </c>
      <c r="D37" s="57"/>
      <c r="E37" s="66"/>
      <c r="F37" s="46">
        <f t="shared" si="13"/>
        <v>17.579999999999998</v>
      </c>
      <c r="G37" s="33">
        <f t="shared" si="1"/>
        <v>90.42</v>
      </c>
      <c r="H37" s="41">
        <f t="shared" si="10"/>
        <v>581.0172</v>
      </c>
      <c r="I37" s="35">
        <f t="shared" si="2"/>
        <v>406.67</v>
      </c>
      <c r="J37" s="35">
        <f>ROUND(+H37*$J$4,2)</f>
        <v>169.66</v>
      </c>
      <c r="K37" s="42">
        <f t="shared" si="11"/>
        <v>576.33000000000004</v>
      </c>
      <c r="L37" s="39"/>
      <c r="M37" s="38">
        <f t="shared" si="7"/>
        <v>0</v>
      </c>
      <c r="O37" s="112">
        <f t="shared" si="8"/>
        <v>564.80340000000001</v>
      </c>
      <c r="P37" s="111">
        <f t="shared" si="9"/>
        <v>568.09339999999997</v>
      </c>
      <c r="R37" s="150" t="s">
        <v>947</v>
      </c>
      <c r="S37" s="151">
        <v>0.42450000000000004</v>
      </c>
      <c r="U37" s="1"/>
      <c r="V37" s="1"/>
      <c r="W37" s="1"/>
      <c r="Y37" s="84"/>
    </row>
    <row r="38" spans="1:25" ht="15" customHeight="1" x14ac:dyDescent="0.2">
      <c r="A38" s="77" t="s">
        <v>55</v>
      </c>
      <c r="B38" s="78">
        <v>2.3199999999999998</v>
      </c>
      <c r="C38" s="79">
        <f t="shared" si="12"/>
        <v>411.01119999999997</v>
      </c>
      <c r="D38" s="57"/>
      <c r="E38" s="66"/>
      <c r="F38" s="45">
        <f t="shared" si="13"/>
        <v>17.579999999999998</v>
      </c>
      <c r="G38" s="33">
        <f t="shared" si="1"/>
        <v>90.42</v>
      </c>
      <c r="H38" s="41">
        <f t="shared" si="10"/>
        <v>519.01119999999992</v>
      </c>
      <c r="I38" s="35">
        <f t="shared" si="2"/>
        <v>363.27</v>
      </c>
      <c r="J38" s="35">
        <f t="shared" si="5"/>
        <v>151.55000000000001</v>
      </c>
      <c r="K38" s="42">
        <f t="shared" si="11"/>
        <v>514.81999999999994</v>
      </c>
      <c r="L38" s="39"/>
      <c r="M38" s="38">
        <f t="shared" si="7"/>
        <v>0</v>
      </c>
      <c r="O38" s="112">
        <f t="shared" si="8"/>
        <v>504.52359999999993</v>
      </c>
      <c r="P38" s="111">
        <f t="shared" si="9"/>
        <v>507.81359999999995</v>
      </c>
      <c r="R38" s="150" t="s">
        <v>1192</v>
      </c>
      <c r="S38" s="151">
        <v>1.0384</v>
      </c>
    </row>
    <row r="39" spans="1:25" ht="15" customHeight="1" x14ac:dyDescent="0.2">
      <c r="A39" s="77" t="s">
        <v>56</v>
      </c>
      <c r="B39" s="78">
        <v>2.2200000000000002</v>
      </c>
      <c r="C39" s="79">
        <f t="shared" si="12"/>
        <v>393.29520000000002</v>
      </c>
      <c r="D39" s="57"/>
      <c r="E39" s="66"/>
      <c r="F39" s="45">
        <f t="shared" si="13"/>
        <v>17.579999999999998</v>
      </c>
      <c r="G39" s="33">
        <f t="shared" si="1"/>
        <v>90.42</v>
      </c>
      <c r="H39" s="41">
        <f t="shared" si="10"/>
        <v>501.29520000000002</v>
      </c>
      <c r="I39" s="35">
        <f t="shared" si="2"/>
        <v>350.87</v>
      </c>
      <c r="J39" s="35">
        <f t="shared" si="5"/>
        <v>146.38</v>
      </c>
      <c r="K39" s="42">
        <f t="shared" si="11"/>
        <v>497.25</v>
      </c>
      <c r="L39" s="39"/>
      <c r="M39" s="38">
        <f t="shared" si="7"/>
        <v>0</v>
      </c>
      <c r="O39" s="112">
        <f t="shared" si="8"/>
        <v>487.30500000000001</v>
      </c>
      <c r="P39" s="111">
        <f t="shared" si="9"/>
        <v>490.59499999999997</v>
      </c>
      <c r="R39" s="150" t="s">
        <v>907</v>
      </c>
      <c r="S39" s="151">
        <v>0.87540000000000007</v>
      </c>
    </row>
    <row r="40" spans="1:25" ht="15" customHeight="1" x14ac:dyDescent="0.2">
      <c r="A40" s="77" t="s">
        <v>57</v>
      </c>
      <c r="B40" s="78">
        <v>1.74</v>
      </c>
      <c r="C40" s="79">
        <f t="shared" si="12"/>
        <v>308.25839999999999</v>
      </c>
      <c r="D40" s="57"/>
      <c r="E40" s="66"/>
      <c r="F40" s="45">
        <f t="shared" si="13"/>
        <v>17.579999999999998</v>
      </c>
      <c r="G40" s="33">
        <f t="shared" si="1"/>
        <v>90.42</v>
      </c>
      <c r="H40" s="41">
        <f t="shared" si="10"/>
        <v>416.25839999999999</v>
      </c>
      <c r="I40" s="35">
        <f t="shared" si="2"/>
        <v>291.35000000000002</v>
      </c>
      <c r="J40" s="35">
        <f t="shared" si="5"/>
        <v>121.55</v>
      </c>
      <c r="K40" s="42">
        <f t="shared" si="11"/>
        <v>412.90000000000003</v>
      </c>
      <c r="L40" s="39"/>
      <c r="M40" s="38">
        <f t="shared" si="7"/>
        <v>0</v>
      </c>
      <c r="O40" s="112">
        <f t="shared" si="8"/>
        <v>404.64200000000005</v>
      </c>
      <c r="P40" s="111">
        <f t="shared" si="9"/>
        <v>407.93200000000002</v>
      </c>
      <c r="R40" s="150" t="s">
        <v>1094</v>
      </c>
      <c r="S40" s="151">
        <v>0.83630000000000004</v>
      </c>
    </row>
    <row r="41" spans="1:25" ht="15" customHeight="1" x14ac:dyDescent="0.2">
      <c r="A41" s="77" t="s">
        <v>58</v>
      </c>
      <c r="B41" s="78">
        <v>2.04</v>
      </c>
      <c r="C41" s="79">
        <f t="shared" si="12"/>
        <v>361.40640000000002</v>
      </c>
      <c r="D41" s="57"/>
      <c r="E41" s="66"/>
      <c r="F41" s="45">
        <f t="shared" si="13"/>
        <v>17.579999999999998</v>
      </c>
      <c r="G41" s="33">
        <f t="shared" si="1"/>
        <v>90.42</v>
      </c>
      <c r="H41" s="41">
        <f t="shared" si="10"/>
        <v>469.40640000000002</v>
      </c>
      <c r="I41" s="35">
        <f t="shared" si="2"/>
        <v>328.55</v>
      </c>
      <c r="J41" s="35">
        <f t="shared" si="5"/>
        <v>137.07</v>
      </c>
      <c r="K41" s="42">
        <f t="shared" si="11"/>
        <v>465.62</v>
      </c>
      <c r="L41" s="39"/>
      <c r="M41" s="38">
        <f t="shared" si="7"/>
        <v>0</v>
      </c>
      <c r="O41" s="112">
        <f t="shared" si="8"/>
        <v>456.30759999999998</v>
      </c>
      <c r="P41" s="111">
        <f t="shared" si="9"/>
        <v>459.5976</v>
      </c>
      <c r="R41" s="150" t="s">
        <v>948</v>
      </c>
      <c r="S41" s="151">
        <v>0.37970000000000004</v>
      </c>
    </row>
    <row r="42" spans="1:25" ht="15" customHeight="1" x14ac:dyDescent="0.2">
      <c r="A42" s="77" t="s">
        <v>59</v>
      </c>
      <c r="B42" s="78">
        <v>1.6</v>
      </c>
      <c r="C42" s="79">
        <f t="shared" si="12"/>
        <v>283.45600000000002</v>
      </c>
      <c r="D42" s="57"/>
      <c r="E42" s="66"/>
      <c r="F42" s="45">
        <f t="shared" si="13"/>
        <v>17.579999999999998</v>
      </c>
      <c r="G42" s="33">
        <f t="shared" si="1"/>
        <v>90.42</v>
      </c>
      <c r="H42" s="41">
        <f t="shared" si="10"/>
        <v>391.45600000000002</v>
      </c>
      <c r="I42" s="35">
        <f t="shared" si="2"/>
        <v>273.99</v>
      </c>
      <c r="J42" s="35">
        <f t="shared" si="5"/>
        <v>114.31</v>
      </c>
      <c r="K42" s="42">
        <f t="shared" si="11"/>
        <v>388.3</v>
      </c>
      <c r="L42" s="39"/>
      <c r="M42" s="38">
        <f t="shared" si="7"/>
        <v>0</v>
      </c>
      <c r="O42" s="112">
        <f t="shared" si="8"/>
        <v>380.53399999999999</v>
      </c>
      <c r="P42" s="111">
        <f t="shared" si="9"/>
        <v>383.82400000000001</v>
      </c>
      <c r="R42" s="150" t="s">
        <v>521</v>
      </c>
      <c r="S42" s="151">
        <v>0.76840000000000008</v>
      </c>
    </row>
    <row r="43" spans="1:25" ht="15" customHeight="1" x14ac:dyDescent="0.2">
      <c r="A43" s="77" t="s">
        <v>60</v>
      </c>
      <c r="B43" s="78">
        <v>1.89</v>
      </c>
      <c r="C43" s="79">
        <f t="shared" si="12"/>
        <v>334.83239999999995</v>
      </c>
      <c r="D43" s="57"/>
      <c r="E43" s="66"/>
      <c r="F43" s="45">
        <f t="shared" si="13"/>
        <v>17.579999999999998</v>
      </c>
      <c r="G43" s="33">
        <f t="shared" si="1"/>
        <v>90.42</v>
      </c>
      <c r="H43" s="41">
        <f t="shared" si="10"/>
        <v>442.83239999999995</v>
      </c>
      <c r="I43" s="35">
        <f t="shared" si="2"/>
        <v>309.95</v>
      </c>
      <c r="J43" s="35">
        <f t="shared" si="5"/>
        <v>129.31</v>
      </c>
      <c r="K43" s="42">
        <f t="shared" si="11"/>
        <v>439.26</v>
      </c>
      <c r="L43" s="39"/>
      <c r="M43" s="38">
        <f t="shared" si="7"/>
        <v>0</v>
      </c>
      <c r="O43" s="112">
        <f t="shared" si="8"/>
        <v>430.47479999999996</v>
      </c>
      <c r="P43" s="111">
        <f t="shared" si="9"/>
        <v>433.76479999999998</v>
      </c>
      <c r="R43" s="150" t="s">
        <v>1267</v>
      </c>
      <c r="S43" s="151">
        <v>0.88150000000000006</v>
      </c>
    </row>
    <row r="44" spans="1:25" ht="15" customHeight="1" x14ac:dyDescent="0.2">
      <c r="A44" s="77" t="s">
        <v>61</v>
      </c>
      <c r="B44" s="78">
        <v>1.48</v>
      </c>
      <c r="C44" s="79">
        <f t="shared" si="12"/>
        <v>262.1968</v>
      </c>
      <c r="D44" s="57"/>
      <c r="E44" s="66"/>
      <c r="F44" s="45">
        <f t="shared" si="13"/>
        <v>17.579999999999998</v>
      </c>
      <c r="G44" s="33">
        <f t="shared" si="1"/>
        <v>90.42</v>
      </c>
      <c r="H44" s="41">
        <f t="shared" si="10"/>
        <v>370.1968</v>
      </c>
      <c r="I44" s="35">
        <f t="shared" si="2"/>
        <v>259.11</v>
      </c>
      <c r="J44" s="35">
        <f t="shared" si="5"/>
        <v>108.1</v>
      </c>
      <c r="K44" s="42">
        <f t="shared" si="11"/>
        <v>367.21000000000004</v>
      </c>
      <c r="L44" s="39"/>
      <c r="M44" s="38">
        <f t="shared" si="7"/>
        <v>0</v>
      </c>
      <c r="O44" s="112">
        <f t="shared" si="8"/>
        <v>359.86580000000004</v>
      </c>
      <c r="P44" s="111">
        <f t="shared" si="9"/>
        <v>363.1558</v>
      </c>
      <c r="R44" s="150" t="s">
        <v>1095</v>
      </c>
      <c r="S44" s="151">
        <v>0.85370000000000001</v>
      </c>
    </row>
    <row r="45" spans="1:25" ht="15" customHeight="1" x14ac:dyDescent="0.2">
      <c r="A45" s="77" t="s">
        <v>62</v>
      </c>
      <c r="B45" s="78">
        <v>1.86</v>
      </c>
      <c r="C45" s="79">
        <f t="shared" si="12"/>
        <v>329.51760000000002</v>
      </c>
      <c r="D45" s="57"/>
      <c r="E45" s="66"/>
      <c r="F45" s="45">
        <f t="shared" si="13"/>
        <v>17.579999999999998</v>
      </c>
      <c r="G45" s="33">
        <f t="shared" si="1"/>
        <v>90.42</v>
      </c>
      <c r="H45" s="41">
        <f t="shared" si="10"/>
        <v>437.51760000000002</v>
      </c>
      <c r="I45" s="35">
        <f t="shared" ref="I45:I76" si="14">ROUND(+H45*$J$3*$J$5,2)</f>
        <v>306.23</v>
      </c>
      <c r="J45" s="35">
        <f t="shared" si="5"/>
        <v>127.76</v>
      </c>
      <c r="K45" s="42">
        <f t="shared" si="11"/>
        <v>433.99</v>
      </c>
      <c r="L45" s="39"/>
      <c r="M45" s="38">
        <f t="shared" si="7"/>
        <v>0</v>
      </c>
      <c r="O45" s="112">
        <f t="shared" si="8"/>
        <v>425.31020000000001</v>
      </c>
      <c r="P45" s="111">
        <f t="shared" si="9"/>
        <v>428.60020000000003</v>
      </c>
      <c r="R45" s="150" t="s">
        <v>718</v>
      </c>
      <c r="S45" s="151">
        <v>1.1839</v>
      </c>
    </row>
    <row r="46" spans="1:25" ht="15" customHeight="1" x14ac:dyDescent="0.2">
      <c r="A46" s="77" t="s">
        <v>63</v>
      </c>
      <c r="B46" s="78">
        <v>1.46</v>
      </c>
      <c r="C46" s="79">
        <f t="shared" si="12"/>
        <v>258.65359999999998</v>
      </c>
      <c r="D46" s="57"/>
      <c r="E46" s="66"/>
      <c r="F46" s="45">
        <f t="shared" si="13"/>
        <v>17.579999999999998</v>
      </c>
      <c r="G46" s="33">
        <f t="shared" si="1"/>
        <v>90.42</v>
      </c>
      <c r="H46" s="41">
        <f t="shared" si="10"/>
        <v>366.65359999999998</v>
      </c>
      <c r="I46" s="35">
        <f t="shared" si="14"/>
        <v>256.63</v>
      </c>
      <c r="J46" s="35">
        <f t="shared" si="5"/>
        <v>107.06</v>
      </c>
      <c r="K46" s="42">
        <f t="shared" si="11"/>
        <v>363.69</v>
      </c>
      <c r="L46" s="39"/>
      <c r="M46" s="38">
        <f t="shared" si="7"/>
        <v>0</v>
      </c>
      <c r="O46" s="112">
        <f t="shared" si="8"/>
        <v>356.4162</v>
      </c>
      <c r="P46" s="111">
        <f t="shared" si="9"/>
        <v>359.70619999999997</v>
      </c>
      <c r="R46" s="150" t="s">
        <v>1193</v>
      </c>
      <c r="S46" s="151">
        <v>0.86160000000000003</v>
      </c>
    </row>
    <row r="47" spans="1:25" ht="15" customHeight="1" x14ac:dyDescent="0.2">
      <c r="A47" s="77" t="s">
        <v>64</v>
      </c>
      <c r="B47" s="78">
        <v>1.96</v>
      </c>
      <c r="C47" s="79">
        <f t="shared" si="12"/>
        <v>347.23359999999997</v>
      </c>
      <c r="D47" s="57"/>
      <c r="E47" s="66"/>
      <c r="F47" s="45">
        <f t="shared" si="13"/>
        <v>17.579999999999998</v>
      </c>
      <c r="G47" s="33">
        <f t="shared" si="1"/>
        <v>90.42</v>
      </c>
      <c r="H47" s="41">
        <f t="shared" si="10"/>
        <v>455.23359999999997</v>
      </c>
      <c r="I47" s="35">
        <f t="shared" si="14"/>
        <v>318.63</v>
      </c>
      <c r="J47" s="35">
        <f>ROUND(+H47*$J$4,2)</f>
        <v>132.93</v>
      </c>
      <c r="K47" s="42">
        <f t="shared" si="11"/>
        <v>451.56</v>
      </c>
      <c r="L47" s="39"/>
      <c r="M47" s="38">
        <f t="shared" si="7"/>
        <v>0</v>
      </c>
      <c r="O47" s="112">
        <f t="shared" si="8"/>
        <v>442.52879999999999</v>
      </c>
      <c r="P47" s="111">
        <f t="shared" si="9"/>
        <v>445.81880000000001</v>
      </c>
      <c r="R47" s="150" t="s">
        <v>1096</v>
      </c>
      <c r="S47" s="151">
        <v>0.97600000000000009</v>
      </c>
    </row>
    <row r="48" spans="1:25" ht="15" customHeight="1" x14ac:dyDescent="0.2">
      <c r="A48" s="77" t="s">
        <v>65</v>
      </c>
      <c r="B48" s="78">
        <v>1.54</v>
      </c>
      <c r="C48" s="79">
        <f t="shared" si="12"/>
        <v>272.82639999999998</v>
      </c>
      <c r="D48" s="57"/>
      <c r="E48" s="66"/>
      <c r="F48" s="45">
        <f t="shared" si="13"/>
        <v>17.579999999999998</v>
      </c>
      <c r="G48" s="33">
        <f t="shared" si="1"/>
        <v>90.42</v>
      </c>
      <c r="H48" s="41">
        <f t="shared" si="10"/>
        <v>380.82639999999998</v>
      </c>
      <c r="I48" s="35">
        <f t="shared" si="14"/>
        <v>266.55</v>
      </c>
      <c r="J48" s="35">
        <f t="shared" si="5"/>
        <v>111.2</v>
      </c>
      <c r="K48" s="42">
        <f t="shared" si="11"/>
        <v>377.75</v>
      </c>
      <c r="L48" s="39"/>
      <c r="M48" s="38">
        <f t="shared" si="7"/>
        <v>0</v>
      </c>
      <c r="O48" s="112">
        <f t="shared" si="8"/>
        <v>370.19499999999999</v>
      </c>
      <c r="P48" s="111">
        <f t="shared" si="9"/>
        <v>373.48500000000001</v>
      </c>
      <c r="R48" s="150" t="s">
        <v>103</v>
      </c>
      <c r="S48" s="151">
        <v>0.73230000000000006</v>
      </c>
    </row>
    <row r="49" spans="1:19" ht="15" customHeight="1" x14ac:dyDescent="0.2">
      <c r="A49" s="77" t="s">
        <v>66</v>
      </c>
      <c r="B49" s="78">
        <v>1.86</v>
      </c>
      <c r="C49" s="79">
        <f t="shared" si="12"/>
        <v>329.51760000000002</v>
      </c>
      <c r="D49" s="57"/>
      <c r="E49" s="66"/>
      <c r="F49" s="45">
        <f t="shared" si="13"/>
        <v>17.579999999999998</v>
      </c>
      <c r="G49" s="33">
        <f t="shared" si="1"/>
        <v>90.42</v>
      </c>
      <c r="H49" s="41">
        <f t="shared" si="10"/>
        <v>437.51760000000002</v>
      </c>
      <c r="I49" s="35">
        <f t="shared" si="14"/>
        <v>306.23</v>
      </c>
      <c r="J49" s="35">
        <f t="shared" si="5"/>
        <v>127.76</v>
      </c>
      <c r="K49" s="42">
        <f t="shared" si="11"/>
        <v>433.99</v>
      </c>
      <c r="L49" s="39"/>
      <c r="M49" s="38">
        <f t="shared" si="7"/>
        <v>0</v>
      </c>
      <c r="O49" s="112">
        <f t="shared" si="8"/>
        <v>425.31020000000001</v>
      </c>
      <c r="P49" s="111">
        <f t="shared" si="9"/>
        <v>428.60020000000003</v>
      </c>
      <c r="R49" s="150" t="s">
        <v>229</v>
      </c>
      <c r="S49" s="151">
        <v>0.89710000000000001</v>
      </c>
    </row>
    <row r="50" spans="1:19" ht="15" customHeight="1" x14ac:dyDescent="0.2">
      <c r="A50" s="77" t="s">
        <v>67</v>
      </c>
      <c r="B50" s="78">
        <v>1.46</v>
      </c>
      <c r="C50" s="79">
        <f t="shared" si="12"/>
        <v>258.65359999999998</v>
      </c>
      <c r="D50" s="57"/>
      <c r="E50" s="66"/>
      <c r="F50" s="45">
        <f t="shared" si="13"/>
        <v>17.579999999999998</v>
      </c>
      <c r="G50" s="33">
        <f t="shared" si="1"/>
        <v>90.42</v>
      </c>
      <c r="H50" s="41">
        <f t="shared" si="10"/>
        <v>366.65359999999998</v>
      </c>
      <c r="I50" s="35">
        <f t="shared" si="14"/>
        <v>256.63</v>
      </c>
      <c r="J50" s="35">
        <f t="shared" si="5"/>
        <v>107.06</v>
      </c>
      <c r="K50" s="42">
        <f t="shared" si="11"/>
        <v>363.69</v>
      </c>
      <c r="L50" s="39"/>
      <c r="M50" s="38">
        <f t="shared" si="7"/>
        <v>0</v>
      </c>
      <c r="O50" s="112">
        <f t="shared" si="8"/>
        <v>356.4162</v>
      </c>
      <c r="P50" s="111">
        <f t="shared" si="9"/>
        <v>359.70619999999997</v>
      </c>
      <c r="R50" s="150" t="s">
        <v>272</v>
      </c>
      <c r="S50" s="151">
        <v>0.88790000000000002</v>
      </c>
    </row>
    <row r="51" spans="1:19" ht="15" customHeight="1" x14ac:dyDescent="0.2">
      <c r="A51" s="77" t="s">
        <v>68</v>
      </c>
      <c r="B51" s="78">
        <v>1.56</v>
      </c>
      <c r="C51" s="79">
        <f t="shared" si="12"/>
        <v>276.36959999999999</v>
      </c>
      <c r="D51" s="57"/>
      <c r="E51" s="66"/>
      <c r="F51" s="45">
        <f t="shared" si="13"/>
        <v>17.579999999999998</v>
      </c>
      <c r="G51" s="33">
        <f t="shared" si="1"/>
        <v>90.42</v>
      </c>
      <c r="H51" s="41">
        <f t="shared" si="10"/>
        <v>384.36959999999999</v>
      </c>
      <c r="I51" s="35">
        <f t="shared" si="14"/>
        <v>269.02999999999997</v>
      </c>
      <c r="J51" s="35">
        <f t="shared" si="5"/>
        <v>112.24</v>
      </c>
      <c r="K51" s="42">
        <f t="shared" si="11"/>
        <v>381.27</v>
      </c>
      <c r="L51" s="39"/>
      <c r="M51" s="38">
        <f t="shared" si="7"/>
        <v>0</v>
      </c>
      <c r="O51" s="112">
        <f t="shared" si="8"/>
        <v>373.64459999999997</v>
      </c>
      <c r="P51" s="111">
        <f t="shared" si="9"/>
        <v>376.93459999999999</v>
      </c>
      <c r="R51" s="150" t="s">
        <v>104</v>
      </c>
      <c r="S51" s="151">
        <v>0.75800000000000001</v>
      </c>
    </row>
    <row r="52" spans="1:19" ht="15" customHeight="1" x14ac:dyDescent="0.2">
      <c r="A52" s="77" t="s">
        <v>69</v>
      </c>
      <c r="B52" s="78">
        <v>1.22</v>
      </c>
      <c r="C52" s="64">
        <f t="shared" si="12"/>
        <v>216.1352</v>
      </c>
      <c r="D52" s="57"/>
      <c r="E52" s="57"/>
      <c r="F52" s="45">
        <f t="shared" si="13"/>
        <v>17.579999999999998</v>
      </c>
      <c r="G52" s="33">
        <f t="shared" si="1"/>
        <v>90.42</v>
      </c>
      <c r="H52" s="41">
        <f t="shared" si="10"/>
        <v>324.1352</v>
      </c>
      <c r="I52" s="35">
        <f t="shared" si="14"/>
        <v>226.87</v>
      </c>
      <c r="J52" s="35">
        <f t="shared" si="5"/>
        <v>94.65</v>
      </c>
      <c r="K52" s="42">
        <f t="shared" si="11"/>
        <v>321.52</v>
      </c>
      <c r="L52" s="39"/>
      <c r="M52" s="38">
        <f t="shared" si="7"/>
        <v>0</v>
      </c>
      <c r="O52" s="112">
        <f t="shared" si="8"/>
        <v>315.08959999999996</v>
      </c>
      <c r="P52" s="111">
        <f t="shared" si="9"/>
        <v>318.37959999999998</v>
      </c>
      <c r="R52" s="150" t="s">
        <v>563</v>
      </c>
      <c r="S52" s="151">
        <v>0.95230000000000004</v>
      </c>
    </row>
    <row r="53" spans="1:19" ht="15" customHeight="1" x14ac:dyDescent="0.2">
      <c r="A53" s="77" t="s">
        <v>70</v>
      </c>
      <c r="B53" s="78">
        <v>1.45</v>
      </c>
      <c r="C53" s="64">
        <f t="shared" si="12"/>
        <v>256.88200000000001</v>
      </c>
      <c r="D53" s="57"/>
      <c r="E53" s="57"/>
      <c r="F53" s="45">
        <f t="shared" si="13"/>
        <v>17.579999999999998</v>
      </c>
      <c r="G53" s="33">
        <f t="shared" si="1"/>
        <v>90.42</v>
      </c>
      <c r="H53" s="41">
        <f t="shared" si="10"/>
        <v>364.88200000000001</v>
      </c>
      <c r="I53" s="35">
        <f t="shared" si="14"/>
        <v>255.39</v>
      </c>
      <c r="J53" s="35">
        <f t="shared" si="5"/>
        <v>106.55</v>
      </c>
      <c r="K53" s="42">
        <f t="shared" si="11"/>
        <v>361.94</v>
      </c>
      <c r="L53" s="39"/>
      <c r="M53" s="38">
        <f t="shared" si="7"/>
        <v>0</v>
      </c>
      <c r="O53" s="112">
        <f t="shared" si="8"/>
        <v>354.70119999999997</v>
      </c>
      <c r="P53" s="111">
        <f t="shared" si="9"/>
        <v>357.99119999999999</v>
      </c>
      <c r="R53" s="150" t="s">
        <v>562</v>
      </c>
      <c r="S53" s="151">
        <v>0.95230000000000004</v>
      </c>
    </row>
    <row r="54" spans="1:19" ht="15" customHeight="1" x14ac:dyDescent="0.2">
      <c r="A54" s="77" t="s">
        <v>71</v>
      </c>
      <c r="B54" s="78">
        <v>1.1399999999999999</v>
      </c>
      <c r="C54" s="64">
        <f t="shared" si="12"/>
        <v>201.96239999999997</v>
      </c>
      <c r="D54" s="57"/>
      <c r="E54" s="57"/>
      <c r="F54" s="45">
        <f t="shared" si="13"/>
        <v>17.579999999999998</v>
      </c>
      <c r="G54" s="33">
        <f t="shared" si="1"/>
        <v>90.42</v>
      </c>
      <c r="H54" s="41">
        <f t="shared" si="10"/>
        <v>309.9624</v>
      </c>
      <c r="I54" s="35">
        <f t="shared" si="14"/>
        <v>216.95</v>
      </c>
      <c r="J54" s="35">
        <f t="shared" si="5"/>
        <v>90.51</v>
      </c>
      <c r="K54" s="42">
        <f t="shared" si="11"/>
        <v>307.45999999999998</v>
      </c>
      <c r="L54" s="39"/>
      <c r="M54" s="38">
        <f t="shared" si="7"/>
        <v>0</v>
      </c>
      <c r="O54" s="112">
        <f t="shared" si="8"/>
        <v>301.31079999999997</v>
      </c>
      <c r="P54" s="111">
        <f t="shared" si="9"/>
        <v>304.60079999999994</v>
      </c>
      <c r="R54" s="150" t="s">
        <v>1097</v>
      </c>
      <c r="S54" s="151">
        <v>0.85370000000000001</v>
      </c>
    </row>
    <row r="55" spans="1:19" ht="15" customHeight="1" x14ac:dyDescent="0.2">
      <c r="A55" s="77" t="s">
        <v>72</v>
      </c>
      <c r="B55" s="78">
        <v>1.68</v>
      </c>
      <c r="C55" s="64">
        <f t="shared" si="12"/>
        <v>297.62879999999996</v>
      </c>
      <c r="D55" s="57"/>
      <c r="E55" s="57"/>
      <c r="F55" s="45">
        <f t="shared" si="13"/>
        <v>17.579999999999998</v>
      </c>
      <c r="G55" s="33">
        <f t="shared" si="1"/>
        <v>90.42</v>
      </c>
      <c r="H55" s="41">
        <f t="shared" si="10"/>
        <v>405.62879999999996</v>
      </c>
      <c r="I55" s="35">
        <f t="shared" si="14"/>
        <v>283.91000000000003</v>
      </c>
      <c r="J55" s="35">
        <f t="shared" si="5"/>
        <v>118.44</v>
      </c>
      <c r="K55" s="42">
        <f t="shared" si="11"/>
        <v>402.35</v>
      </c>
      <c r="L55" s="39"/>
      <c r="M55" s="38">
        <f t="shared" si="7"/>
        <v>0</v>
      </c>
      <c r="O55" s="112">
        <f t="shared" si="8"/>
        <v>394.303</v>
      </c>
      <c r="P55" s="111">
        <f t="shared" si="9"/>
        <v>397.59300000000002</v>
      </c>
      <c r="R55" s="150" t="s">
        <v>350</v>
      </c>
      <c r="S55" s="151">
        <v>0.88020000000000009</v>
      </c>
    </row>
    <row r="56" spans="1:19" ht="15" customHeight="1" x14ac:dyDescent="0.2">
      <c r="A56" s="77" t="s">
        <v>73</v>
      </c>
      <c r="B56" s="78">
        <v>1.5</v>
      </c>
      <c r="C56" s="64">
        <f t="shared" si="12"/>
        <v>265.74</v>
      </c>
      <c r="D56" s="57"/>
      <c r="E56" s="57"/>
      <c r="F56" s="45">
        <f t="shared" si="13"/>
        <v>17.579999999999998</v>
      </c>
      <c r="G56" s="33">
        <f t="shared" si="1"/>
        <v>90.42</v>
      </c>
      <c r="H56" s="41">
        <f t="shared" si="10"/>
        <v>373.74</v>
      </c>
      <c r="I56" s="35">
        <f t="shared" si="14"/>
        <v>261.58999999999997</v>
      </c>
      <c r="J56" s="35">
        <f t="shared" si="5"/>
        <v>109.13</v>
      </c>
      <c r="K56" s="42">
        <f t="shared" si="11"/>
        <v>370.71999999999997</v>
      </c>
      <c r="L56" s="39"/>
      <c r="M56" s="38">
        <f t="shared" si="7"/>
        <v>0</v>
      </c>
      <c r="O56" s="112">
        <f t="shared" si="8"/>
        <v>363.30559999999997</v>
      </c>
      <c r="P56" s="111">
        <f t="shared" si="9"/>
        <v>366.59559999999999</v>
      </c>
      <c r="R56" s="150" t="s">
        <v>949</v>
      </c>
      <c r="S56" s="151">
        <v>0.42750000000000005</v>
      </c>
    </row>
    <row r="57" spans="1:19" ht="15" customHeight="1" x14ac:dyDescent="0.2">
      <c r="A57" s="77" t="s">
        <v>74</v>
      </c>
      <c r="B57" s="78">
        <v>1.56</v>
      </c>
      <c r="C57" s="64">
        <f t="shared" si="12"/>
        <v>276.36959999999999</v>
      </c>
      <c r="D57" s="57"/>
      <c r="E57" s="57"/>
      <c r="F57" s="45">
        <f t="shared" si="13"/>
        <v>17.579999999999998</v>
      </c>
      <c r="G57" s="33">
        <f t="shared" si="1"/>
        <v>90.42</v>
      </c>
      <c r="H57" s="41">
        <f t="shared" si="10"/>
        <v>384.36959999999999</v>
      </c>
      <c r="I57" s="35">
        <f t="shared" si="14"/>
        <v>269.02999999999997</v>
      </c>
      <c r="J57" s="35">
        <f t="shared" si="5"/>
        <v>112.24</v>
      </c>
      <c r="K57" s="42">
        <f t="shared" si="11"/>
        <v>381.27</v>
      </c>
      <c r="L57" s="39"/>
      <c r="M57" s="38">
        <f t="shared" si="7"/>
        <v>0</v>
      </c>
      <c r="O57" s="112">
        <f t="shared" si="8"/>
        <v>373.64459999999997</v>
      </c>
      <c r="P57" s="111">
        <f t="shared" si="9"/>
        <v>376.93459999999999</v>
      </c>
      <c r="R57" s="150" t="s">
        <v>579</v>
      </c>
      <c r="S57" s="151">
        <v>1.3271000000000002</v>
      </c>
    </row>
    <row r="58" spans="1:19" ht="15" customHeight="1" x14ac:dyDescent="0.2">
      <c r="A58" s="77" t="s">
        <v>75</v>
      </c>
      <c r="B58" s="78">
        <v>1.38</v>
      </c>
      <c r="C58" s="64">
        <f t="shared" si="12"/>
        <v>244.48079999999999</v>
      </c>
      <c r="D58" s="57"/>
      <c r="E58" s="57"/>
      <c r="F58" s="45">
        <f t="shared" si="13"/>
        <v>17.579999999999998</v>
      </c>
      <c r="G58" s="33">
        <f t="shared" si="1"/>
        <v>90.42</v>
      </c>
      <c r="H58" s="41">
        <f t="shared" si="10"/>
        <v>352.48079999999999</v>
      </c>
      <c r="I58" s="35">
        <f t="shared" si="14"/>
        <v>246.71</v>
      </c>
      <c r="J58" s="35">
        <f t="shared" si="5"/>
        <v>102.92</v>
      </c>
      <c r="K58" s="42">
        <f t="shared" si="11"/>
        <v>349.63</v>
      </c>
      <c r="L58" s="39"/>
      <c r="M58" s="38">
        <f t="shared" si="7"/>
        <v>0</v>
      </c>
      <c r="O58" s="112">
        <f t="shared" si="8"/>
        <v>342.63740000000001</v>
      </c>
      <c r="P58" s="111">
        <f t="shared" si="9"/>
        <v>345.92740000000003</v>
      </c>
      <c r="R58" s="150" t="s">
        <v>950</v>
      </c>
      <c r="S58" s="151">
        <v>0.42750000000000005</v>
      </c>
    </row>
    <row r="59" spans="1:19" ht="15" customHeight="1" x14ac:dyDescent="0.2">
      <c r="A59" s="77" t="s">
        <v>76</v>
      </c>
      <c r="B59" s="78">
        <v>1.29</v>
      </c>
      <c r="C59" s="64">
        <f t="shared" si="12"/>
        <v>228.53640000000001</v>
      </c>
      <c r="D59" s="57"/>
      <c r="E59" s="57"/>
      <c r="F59" s="45">
        <f t="shared" si="13"/>
        <v>17.579999999999998</v>
      </c>
      <c r="G59" s="33">
        <f t="shared" si="1"/>
        <v>90.42</v>
      </c>
      <c r="H59" s="41">
        <f t="shared" si="10"/>
        <v>336.53640000000001</v>
      </c>
      <c r="I59" s="35">
        <f t="shared" si="14"/>
        <v>235.55</v>
      </c>
      <c r="J59" s="35">
        <f t="shared" si="5"/>
        <v>98.27</v>
      </c>
      <c r="K59" s="42">
        <f t="shared" si="11"/>
        <v>333.82</v>
      </c>
      <c r="L59" s="39"/>
      <c r="M59" s="38">
        <f t="shared" si="7"/>
        <v>0</v>
      </c>
      <c r="O59" s="112">
        <f t="shared" si="8"/>
        <v>327.14359999999999</v>
      </c>
      <c r="P59" s="111">
        <f t="shared" si="9"/>
        <v>330.43359999999996</v>
      </c>
      <c r="R59" s="150" t="s">
        <v>273</v>
      </c>
      <c r="S59" s="151">
        <v>0.9385</v>
      </c>
    </row>
    <row r="60" spans="1:19" ht="15" customHeight="1" x14ac:dyDescent="0.2">
      <c r="A60" s="77" t="s">
        <v>77</v>
      </c>
      <c r="B60" s="78">
        <v>1.1499999999999999</v>
      </c>
      <c r="C60" s="64">
        <f t="shared" si="12"/>
        <v>203.73399999999998</v>
      </c>
      <c r="D60" s="57"/>
      <c r="E60" s="57"/>
      <c r="F60" s="45">
        <f t="shared" si="13"/>
        <v>17.579999999999998</v>
      </c>
      <c r="G60" s="33">
        <f t="shared" si="1"/>
        <v>90.42</v>
      </c>
      <c r="H60" s="41">
        <f t="shared" si="10"/>
        <v>311.73399999999998</v>
      </c>
      <c r="I60" s="35">
        <f t="shared" si="14"/>
        <v>218.19</v>
      </c>
      <c r="J60" s="35">
        <f t="shared" si="5"/>
        <v>91.03</v>
      </c>
      <c r="K60" s="42">
        <f t="shared" si="11"/>
        <v>309.22000000000003</v>
      </c>
      <c r="L60" s="39"/>
      <c r="M60" s="38">
        <f t="shared" si="7"/>
        <v>0</v>
      </c>
      <c r="O60" s="112">
        <f t="shared" si="8"/>
        <v>303.03560000000004</v>
      </c>
      <c r="P60" s="111">
        <f t="shared" si="9"/>
        <v>306.32560000000001</v>
      </c>
      <c r="R60" s="150" t="s">
        <v>589</v>
      </c>
      <c r="S60" s="151">
        <v>0.88460000000000005</v>
      </c>
    </row>
    <row r="61" spans="1:19" ht="15" customHeight="1" x14ac:dyDescent="0.2">
      <c r="A61" s="77" t="s">
        <v>78</v>
      </c>
      <c r="B61" s="78">
        <v>1.1499999999999999</v>
      </c>
      <c r="C61" s="64">
        <f t="shared" si="12"/>
        <v>203.73399999999998</v>
      </c>
      <c r="D61" s="57"/>
      <c r="E61" s="57"/>
      <c r="F61" s="45">
        <f t="shared" si="13"/>
        <v>17.579999999999998</v>
      </c>
      <c r="G61" s="33">
        <f t="shared" si="1"/>
        <v>90.42</v>
      </c>
      <c r="H61" s="41">
        <f t="shared" si="10"/>
        <v>311.73399999999998</v>
      </c>
      <c r="I61" s="35">
        <f t="shared" si="14"/>
        <v>218.19</v>
      </c>
      <c r="J61" s="35">
        <f t="shared" si="5"/>
        <v>91.03</v>
      </c>
      <c r="K61" s="42">
        <f t="shared" si="11"/>
        <v>309.22000000000003</v>
      </c>
      <c r="L61" s="39"/>
      <c r="M61" s="38">
        <f t="shared" si="7"/>
        <v>0</v>
      </c>
      <c r="O61" s="112">
        <f t="shared" si="8"/>
        <v>303.03560000000004</v>
      </c>
      <c r="P61" s="111">
        <f t="shared" si="9"/>
        <v>306.32560000000001</v>
      </c>
      <c r="R61" s="150" t="s">
        <v>402</v>
      </c>
      <c r="S61" s="151">
        <v>1.0272000000000001</v>
      </c>
    </row>
    <row r="62" spans="1:19" ht="15" customHeight="1" x14ac:dyDescent="0.2">
      <c r="A62" s="77" t="s">
        <v>79</v>
      </c>
      <c r="B62" s="78">
        <v>1.02</v>
      </c>
      <c r="C62" s="64">
        <f t="shared" si="12"/>
        <v>180.70320000000001</v>
      </c>
      <c r="D62" s="57"/>
      <c r="E62" s="57"/>
      <c r="F62" s="45">
        <f t="shared" si="13"/>
        <v>17.579999999999998</v>
      </c>
      <c r="G62" s="33">
        <f t="shared" si="1"/>
        <v>90.42</v>
      </c>
      <c r="H62" s="41">
        <f t="shared" si="10"/>
        <v>288.70320000000004</v>
      </c>
      <c r="I62" s="35">
        <f t="shared" si="14"/>
        <v>202.07</v>
      </c>
      <c r="J62" s="35">
        <f t="shared" si="5"/>
        <v>84.3</v>
      </c>
      <c r="K62" s="42">
        <f t="shared" si="11"/>
        <v>286.37</v>
      </c>
      <c r="L62" s="39"/>
      <c r="M62" s="38">
        <f t="shared" si="7"/>
        <v>0</v>
      </c>
      <c r="O62" s="112">
        <f t="shared" si="8"/>
        <v>280.64260000000002</v>
      </c>
      <c r="P62" s="111">
        <f t="shared" si="9"/>
        <v>283.93259999999998</v>
      </c>
      <c r="R62" s="150" t="s">
        <v>274</v>
      </c>
      <c r="S62" s="151">
        <v>0.9385</v>
      </c>
    </row>
    <row r="63" spans="1:19" ht="15" customHeight="1" x14ac:dyDescent="0.2">
      <c r="A63" s="77" t="s">
        <v>80</v>
      </c>
      <c r="B63" s="78">
        <v>0.88</v>
      </c>
      <c r="C63" s="64">
        <f t="shared" si="12"/>
        <v>155.9008</v>
      </c>
      <c r="D63" s="57"/>
      <c r="E63" s="57"/>
      <c r="F63" s="45">
        <f t="shared" si="13"/>
        <v>17.579999999999998</v>
      </c>
      <c r="G63" s="33">
        <f t="shared" si="1"/>
        <v>90.42</v>
      </c>
      <c r="H63" s="41">
        <f t="shared" si="10"/>
        <v>263.9008</v>
      </c>
      <c r="I63" s="35">
        <f t="shared" si="14"/>
        <v>184.71</v>
      </c>
      <c r="J63" s="35">
        <f t="shared" si="5"/>
        <v>77.06</v>
      </c>
      <c r="K63" s="42">
        <f t="shared" si="11"/>
        <v>261.77</v>
      </c>
      <c r="L63" s="39"/>
      <c r="M63" s="38">
        <f t="shared" si="7"/>
        <v>0</v>
      </c>
      <c r="O63" s="112">
        <f t="shared" si="8"/>
        <v>256.53459999999995</v>
      </c>
      <c r="P63" s="111">
        <f t="shared" si="9"/>
        <v>259.82459999999998</v>
      </c>
      <c r="R63" s="150" t="s">
        <v>1098</v>
      </c>
      <c r="S63" s="151">
        <v>0.9900000000000001</v>
      </c>
    </row>
    <row r="64" spans="1:19" ht="15" customHeight="1" x14ac:dyDescent="0.2">
      <c r="A64" s="77" t="s">
        <v>81</v>
      </c>
      <c r="B64" s="78">
        <v>0.78</v>
      </c>
      <c r="C64" s="64">
        <f t="shared" si="12"/>
        <v>138.1848</v>
      </c>
      <c r="D64" s="57"/>
      <c r="E64" s="57"/>
      <c r="F64" s="45">
        <f t="shared" si="13"/>
        <v>17.579999999999998</v>
      </c>
      <c r="G64" s="33">
        <f t="shared" si="1"/>
        <v>90.42</v>
      </c>
      <c r="H64" s="41">
        <f t="shared" si="10"/>
        <v>246.1848</v>
      </c>
      <c r="I64" s="35">
        <f t="shared" si="14"/>
        <v>172.31</v>
      </c>
      <c r="J64" s="35">
        <f t="shared" si="5"/>
        <v>71.89</v>
      </c>
      <c r="K64" s="42">
        <f t="shared" si="11"/>
        <v>244.2</v>
      </c>
      <c r="L64" s="39"/>
      <c r="M64" s="38">
        <f t="shared" si="7"/>
        <v>0</v>
      </c>
      <c r="O64" s="112">
        <f t="shared" si="8"/>
        <v>239.31599999999997</v>
      </c>
      <c r="P64" s="111">
        <f t="shared" si="9"/>
        <v>242.60599999999999</v>
      </c>
      <c r="R64" s="150" t="s">
        <v>660</v>
      </c>
      <c r="S64" s="151">
        <v>0.92760000000000009</v>
      </c>
    </row>
    <row r="65" spans="1:25" ht="15" customHeight="1" x14ac:dyDescent="0.2">
      <c r="A65" s="77" t="s">
        <v>82</v>
      </c>
      <c r="B65" s="78">
        <v>0.97</v>
      </c>
      <c r="C65" s="64">
        <f t="shared" si="12"/>
        <v>171.84520000000001</v>
      </c>
      <c r="D65" s="57"/>
      <c r="E65" s="57"/>
      <c r="F65" s="45">
        <f t="shared" si="13"/>
        <v>17.579999999999998</v>
      </c>
      <c r="G65" s="33">
        <f t="shared" si="1"/>
        <v>90.42</v>
      </c>
      <c r="H65" s="41">
        <f t="shared" si="10"/>
        <v>279.84520000000003</v>
      </c>
      <c r="I65" s="35">
        <f t="shared" si="14"/>
        <v>195.87</v>
      </c>
      <c r="J65" s="35">
        <f>ROUND(+H65*$J$4,2)</f>
        <v>81.709999999999994</v>
      </c>
      <c r="K65" s="42">
        <f t="shared" si="11"/>
        <v>277.58</v>
      </c>
      <c r="L65" s="39"/>
      <c r="M65" s="38">
        <f t="shared" si="7"/>
        <v>0</v>
      </c>
      <c r="O65" s="112">
        <f t="shared" si="8"/>
        <v>272.02839999999998</v>
      </c>
      <c r="P65" s="111">
        <f t="shared" si="9"/>
        <v>275.3184</v>
      </c>
      <c r="R65" s="150" t="s">
        <v>230</v>
      </c>
      <c r="S65" s="151">
        <v>0.80940000000000001</v>
      </c>
    </row>
    <row r="66" spans="1:25" ht="15" customHeight="1" x14ac:dyDescent="0.2">
      <c r="A66" s="77" t="s">
        <v>83</v>
      </c>
      <c r="B66" s="78">
        <v>0.9</v>
      </c>
      <c r="C66" s="76">
        <f t="shared" si="12"/>
        <v>159.44399999999999</v>
      </c>
      <c r="D66" s="57"/>
      <c r="E66" s="57"/>
      <c r="F66" s="45">
        <f t="shared" si="13"/>
        <v>17.579999999999998</v>
      </c>
      <c r="G66" s="35">
        <f t="shared" si="1"/>
        <v>90.42</v>
      </c>
      <c r="H66" s="34">
        <f t="shared" si="10"/>
        <v>267.44400000000002</v>
      </c>
      <c r="I66" s="35">
        <f t="shared" si="14"/>
        <v>187.19</v>
      </c>
      <c r="J66" s="35">
        <f t="shared" si="5"/>
        <v>78.09</v>
      </c>
      <c r="K66" s="42">
        <f t="shared" si="11"/>
        <v>265.27999999999997</v>
      </c>
      <c r="L66" s="39"/>
      <c r="M66" s="38">
        <f t="shared" si="7"/>
        <v>0</v>
      </c>
      <c r="O66" s="112">
        <f t="shared" si="8"/>
        <v>259.97439999999995</v>
      </c>
      <c r="P66" s="111">
        <f t="shared" si="9"/>
        <v>263.26439999999997</v>
      </c>
      <c r="R66" s="150" t="s">
        <v>590</v>
      </c>
      <c r="S66" s="151">
        <v>0.99040000000000006</v>
      </c>
    </row>
    <row r="67" spans="1:25" ht="15" customHeight="1" x14ac:dyDescent="0.2">
      <c r="A67" s="77" t="s">
        <v>84</v>
      </c>
      <c r="B67" s="78">
        <v>0.7</v>
      </c>
      <c r="C67" s="76">
        <f t="shared" si="12"/>
        <v>124.01199999999999</v>
      </c>
      <c r="D67" s="57"/>
      <c r="E67" s="57"/>
      <c r="F67" s="45">
        <f t="shared" si="13"/>
        <v>17.579999999999998</v>
      </c>
      <c r="G67" s="35">
        <f t="shared" si="1"/>
        <v>90.42</v>
      </c>
      <c r="H67" s="34">
        <f t="shared" si="10"/>
        <v>232.012</v>
      </c>
      <c r="I67" s="35">
        <f t="shared" si="14"/>
        <v>162.38999999999999</v>
      </c>
      <c r="J67" s="35">
        <f t="shared" si="5"/>
        <v>67.75</v>
      </c>
      <c r="K67" s="42">
        <f t="shared" si="11"/>
        <v>230.14</v>
      </c>
      <c r="L67" s="39"/>
      <c r="M67" s="38">
        <f t="shared" si="7"/>
        <v>0</v>
      </c>
      <c r="O67" s="112">
        <f t="shared" si="8"/>
        <v>225.53719999999998</v>
      </c>
      <c r="P67" s="111">
        <f t="shared" si="9"/>
        <v>228.8272</v>
      </c>
      <c r="R67" s="150" t="s">
        <v>951</v>
      </c>
      <c r="S67" s="151">
        <v>0.42750000000000005</v>
      </c>
    </row>
    <row r="68" spans="1:25" ht="15" customHeight="1" x14ac:dyDescent="0.2">
      <c r="A68" s="77" t="s">
        <v>85</v>
      </c>
      <c r="B68" s="78">
        <v>0.64</v>
      </c>
      <c r="C68" s="76">
        <f t="shared" si="12"/>
        <v>113.3824</v>
      </c>
      <c r="D68" s="57"/>
      <c r="E68" s="57"/>
      <c r="F68" s="45">
        <f t="shared" si="13"/>
        <v>17.579999999999998</v>
      </c>
      <c r="G68" s="35">
        <f t="shared" si="1"/>
        <v>90.42</v>
      </c>
      <c r="H68" s="34">
        <f t="shared" si="10"/>
        <v>221.38240000000002</v>
      </c>
      <c r="I68" s="35">
        <f t="shared" si="14"/>
        <v>154.94999999999999</v>
      </c>
      <c r="J68" s="35">
        <f t="shared" si="5"/>
        <v>64.64</v>
      </c>
      <c r="K68" s="42">
        <f t="shared" si="11"/>
        <v>219.58999999999997</v>
      </c>
      <c r="L68" s="39"/>
      <c r="M68" s="38">
        <f t="shared" si="7"/>
        <v>0</v>
      </c>
      <c r="O68" s="112">
        <f t="shared" si="8"/>
        <v>215.19819999999999</v>
      </c>
      <c r="P68" s="111">
        <f t="shared" si="9"/>
        <v>218.48819999999998</v>
      </c>
      <c r="R68" s="150" t="s">
        <v>1018</v>
      </c>
      <c r="S68" s="151">
        <v>0.80970000000000009</v>
      </c>
    </row>
    <row r="69" spans="1:25" ht="15" customHeight="1" x14ac:dyDescent="0.2">
      <c r="A69" s="77" t="s">
        <v>86</v>
      </c>
      <c r="B69" s="78">
        <v>1.5</v>
      </c>
      <c r="C69" s="76">
        <f t="shared" si="12"/>
        <v>265.74</v>
      </c>
      <c r="D69" s="57"/>
      <c r="E69" s="57"/>
      <c r="F69" s="45">
        <f t="shared" si="13"/>
        <v>17.579999999999998</v>
      </c>
      <c r="G69" s="35">
        <f t="shared" si="1"/>
        <v>90.42</v>
      </c>
      <c r="H69" s="34">
        <f t="shared" si="10"/>
        <v>373.74</v>
      </c>
      <c r="I69" s="35">
        <f t="shared" si="14"/>
        <v>261.58999999999997</v>
      </c>
      <c r="J69" s="35">
        <f t="shared" si="5"/>
        <v>109.13</v>
      </c>
      <c r="K69" s="42">
        <f t="shared" si="11"/>
        <v>370.71999999999997</v>
      </c>
      <c r="L69" s="39"/>
      <c r="M69" s="38">
        <f t="shared" si="7"/>
        <v>0</v>
      </c>
      <c r="O69" s="112">
        <f t="shared" si="8"/>
        <v>363.30559999999997</v>
      </c>
      <c r="P69" s="111">
        <f t="shared" si="9"/>
        <v>366.59559999999999</v>
      </c>
      <c r="R69" s="150" t="s">
        <v>908</v>
      </c>
      <c r="S69" s="151">
        <v>0.87540000000000007</v>
      </c>
    </row>
    <row r="70" spans="1:25" ht="15" customHeight="1" x14ac:dyDescent="0.2">
      <c r="A70" s="77" t="s">
        <v>87</v>
      </c>
      <c r="B70" s="78">
        <v>1.4</v>
      </c>
      <c r="C70" s="76">
        <f t="shared" si="12"/>
        <v>248.02399999999997</v>
      </c>
      <c r="D70" s="57"/>
      <c r="E70" s="57"/>
      <c r="F70" s="45">
        <f t="shared" si="13"/>
        <v>17.579999999999998</v>
      </c>
      <c r="G70" s="35">
        <f t="shared" si="1"/>
        <v>90.42</v>
      </c>
      <c r="H70" s="34">
        <f t="shared" si="10"/>
        <v>356.024</v>
      </c>
      <c r="I70" s="35">
        <f t="shared" si="14"/>
        <v>249.19</v>
      </c>
      <c r="J70" s="35">
        <f t="shared" si="5"/>
        <v>103.96</v>
      </c>
      <c r="K70" s="42">
        <f t="shared" si="11"/>
        <v>353.15</v>
      </c>
      <c r="L70" s="39"/>
      <c r="M70" s="38">
        <f t="shared" si="7"/>
        <v>0</v>
      </c>
      <c r="O70" s="112">
        <f t="shared" si="8"/>
        <v>346.08699999999999</v>
      </c>
      <c r="P70" s="111">
        <f t="shared" si="9"/>
        <v>349.37699999999995</v>
      </c>
      <c r="R70" s="150" t="s">
        <v>1194</v>
      </c>
      <c r="S70" s="151">
        <v>0.8852000000000001</v>
      </c>
    </row>
    <row r="71" spans="1:25" ht="15" customHeight="1" x14ac:dyDescent="0.2">
      <c r="A71" s="77" t="s">
        <v>88</v>
      </c>
      <c r="B71" s="78">
        <v>1.38</v>
      </c>
      <c r="C71" s="76">
        <f t="shared" si="12"/>
        <v>244.48079999999999</v>
      </c>
      <c r="D71" s="57"/>
      <c r="E71" s="57"/>
      <c r="F71" s="45">
        <f t="shared" si="13"/>
        <v>17.579999999999998</v>
      </c>
      <c r="G71" s="35">
        <f t="shared" si="1"/>
        <v>90.42</v>
      </c>
      <c r="H71" s="34">
        <f t="shared" si="10"/>
        <v>352.48079999999999</v>
      </c>
      <c r="I71" s="35">
        <f t="shared" si="14"/>
        <v>246.71</v>
      </c>
      <c r="J71" s="35">
        <f t="shared" si="5"/>
        <v>102.92</v>
      </c>
      <c r="K71" s="42">
        <f t="shared" si="11"/>
        <v>349.63</v>
      </c>
      <c r="L71" s="39"/>
      <c r="M71" s="38">
        <f t="shared" si="7"/>
        <v>0</v>
      </c>
      <c r="O71" s="112">
        <f t="shared" si="8"/>
        <v>342.63740000000001</v>
      </c>
      <c r="P71" s="111">
        <f t="shared" si="9"/>
        <v>345.92740000000003</v>
      </c>
      <c r="R71" s="150" t="s">
        <v>1099</v>
      </c>
      <c r="S71" s="151">
        <v>0.90229999999999999</v>
      </c>
    </row>
    <row r="72" spans="1:25" ht="15" customHeight="1" x14ac:dyDescent="0.2">
      <c r="A72" s="77" t="s">
        <v>89</v>
      </c>
      <c r="B72" s="78">
        <v>1.28</v>
      </c>
      <c r="C72" s="76">
        <f t="shared" si="12"/>
        <v>226.76480000000001</v>
      </c>
      <c r="D72" s="57"/>
      <c r="E72" s="57"/>
      <c r="F72" s="45">
        <f t="shared" si="13"/>
        <v>17.579999999999998</v>
      </c>
      <c r="G72" s="35">
        <f t="shared" si="1"/>
        <v>90.42</v>
      </c>
      <c r="H72" s="34">
        <f t="shared" si="10"/>
        <v>334.76480000000004</v>
      </c>
      <c r="I72" s="35">
        <f t="shared" si="14"/>
        <v>234.31</v>
      </c>
      <c r="J72" s="35">
        <f t="shared" si="5"/>
        <v>97.75</v>
      </c>
      <c r="K72" s="42">
        <f t="shared" si="11"/>
        <v>332.06</v>
      </c>
      <c r="L72" s="39"/>
      <c r="M72" s="38">
        <f t="shared" si="7"/>
        <v>0</v>
      </c>
      <c r="O72" s="112">
        <f t="shared" si="8"/>
        <v>325.41879999999998</v>
      </c>
      <c r="P72" s="111">
        <f t="shared" si="9"/>
        <v>328.7088</v>
      </c>
      <c r="R72" s="150" t="s">
        <v>837</v>
      </c>
      <c r="S72" s="151">
        <v>0.67290000000000005</v>
      </c>
    </row>
    <row r="73" spans="1:25" ht="15" customHeight="1" x14ac:dyDescent="0.2">
      <c r="A73" s="77" t="s">
        <v>90</v>
      </c>
      <c r="B73" s="78">
        <v>1.1000000000000001</v>
      </c>
      <c r="C73" s="76">
        <f t="shared" si="12"/>
        <v>194.876</v>
      </c>
      <c r="D73" s="57"/>
      <c r="E73" s="57"/>
      <c r="F73" s="45">
        <f t="shared" si="13"/>
        <v>17.579999999999998</v>
      </c>
      <c r="G73" s="35">
        <f t="shared" si="1"/>
        <v>90.42</v>
      </c>
      <c r="H73" s="34">
        <f t="shared" si="10"/>
        <v>302.87600000000003</v>
      </c>
      <c r="I73" s="35">
        <f t="shared" si="14"/>
        <v>211.99</v>
      </c>
      <c r="J73" s="35">
        <f t="shared" si="5"/>
        <v>88.44</v>
      </c>
      <c r="K73" s="42">
        <f t="shared" si="11"/>
        <v>300.43</v>
      </c>
      <c r="L73" s="39"/>
      <c r="M73" s="38">
        <f t="shared" si="7"/>
        <v>0</v>
      </c>
      <c r="O73" s="112">
        <f t="shared" si="8"/>
        <v>294.42140000000001</v>
      </c>
      <c r="P73" s="111">
        <f t="shared" si="9"/>
        <v>297.71140000000003</v>
      </c>
      <c r="R73" s="150" t="s">
        <v>143</v>
      </c>
      <c r="S73" s="151">
        <v>0.84600000000000009</v>
      </c>
    </row>
    <row r="74" spans="1:25" ht="15" customHeight="1" x14ac:dyDescent="0.2">
      <c r="A74" s="77" t="s">
        <v>91</v>
      </c>
      <c r="B74" s="78">
        <v>1.02</v>
      </c>
      <c r="C74" s="76">
        <f t="shared" si="12"/>
        <v>180.70320000000001</v>
      </c>
      <c r="D74" s="57"/>
      <c r="E74" s="57"/>
      <c r="F74" s="45">
        <f t="shared" si="13"/>
        <v>17.579999999999998</v>
      </c>
      <c r="G74" s="35">
        <f t="shared" si="1"/>
        <v>90.42</v>
      </c>
      <c r="H74" s="34">
        <f t="shared" si="10"/>
        <v>288.70320000000004</v>
      </c>
      <c r="I74" s="35">
        <f t="shared" si="14"/>
        <v>202.07</v>
      </c>
      <c r="J74" s="35">
        <f t="shared" si="5"/>
        <v>84.3</v>
      </c>
      <c r="K74" s="42">
        <f t="shared" si="11"/>
        <v>286.37</v>
      </c>
      <c r="L74" s="39"/>
      <c r="M74" s="38">
        <f t="shared" si="7"/>
        <v>0</v>
      </c>
      <c r="O74" s="112">
        <f t="shared" si="8"/>
        <v>280.64260000000002</v>
      </c>
      <c r="P74" s="111">
        <f t="shared" si="9"/>
        <v>283.93259999999998</v>
      </c>
      <c r="R74" s="150" t="s">
        <v>403</v>
      </c>
      <c r="S74" s="151">
        <v>0.98170000000000002</v>
      </c>
    </row>
    <row r="75" spans="1:25" ht="15" customHeight="1" x14ac:dyDescent="0.2">
      <c r="A75" s="77" t="s">
        <v>92</v>
      </c>
      <c r="B75" s="78">
        <v>0.84</v>
      </c>
      <c r="C75" s="76">
        <f t="shared" si="12"/>
        <v>148.81439999999998</v>
      </c>
      <c r="D75" s="57"/>
      <c r="E75" s="57"/>
      <c r="F75" s="45">
        <f t="shared" si="13"/>
        <v>17.579999999999998</v>
      </c>
      <c r="G75" s="35">
        <f t="shared" si="1"/>
        <v>90.42</v>
      </c>
      <c r="H75" s="34">
        <f t="shared" si="10"/>
        <v>256.81439999999998</v>
      </c>
      <c r="I75" s="35">
        <f t="shared" si="14"/>
        <v>179.75</v>
      </c>
      <c r="J75" s="35">
        <f t="shared" si="5"/>
        <v>74.989999999999995</v>
      </c>
      <c r="K75" s="42">
        <f t="shared" si="11"/>
        <v>254.74</v>
      </c>
      <c r="L75" s="39"/>
      <c r="M75" s="38">
        <f t="shared" si="7"/>
        <v>0</v>
      </c>
      <c r="O75" s="112">
        <f t="shared" si="8"/>
        <v>249.64520000000002</v>
      </c>
      <c r="P75" s="111">
        <f t="shared" si="9"/>
        <v>252.93520000000001</v>
      </c>
      <c r="R75" s="150" t="s">
        <v>445</v>
      </c>
      <c r="S75" s="151">
        <v>0.87480000000000002</v>
      </c>
    </row>
    <row r="76" spans="1:25" ht="15" customHeight="1" x14ac:dyDescent="0.2">
      <c r="A76" s="77" t="s">
        <v>93</v>
      </c>
      <c r="B76" s="78">
        <v>0.78</v>
      </c>
      <c r="C76" s="76">
        <f t="shared" si="12"/>
        <v>138.1848</v>
      </c>
      <c r="D76" s="57"/>
      <c r="E76" s="57"/>
      <c r="F76" s="45">
        <f t="shared" si="13"/>
        <v>17.579999999999998</v>
      </c>
      <c r="G76" s="35">
        <f t="shared" si="1"/>
        <v>90.42</v>
      </c>
      <c r="H76" s="34">
        <f t="shared" si="10"/>
        <v>246.1848</v>
      </c>
      <c r="I76" s="35">
        <f t="shared" si="14"/>
        <v>172.31</v>
      </c>
      <c r="J76" s="35">
        <f t="shared" si="5"/>
        <v>71.89</v>
      </c>
      <c r="K76" s="42">
        <f t="shared" si="11"/>
        <v>244.2</v>
      </c>
      <c r="L76" s="39"/>
      <c r="M76" s="38">
        <f t="shared" si="7"/>
        <v>0</v>
      </c>
      <c r="O76" s="112">
        <f t="shared" si="8"/>
        <v>239.31599999999997</v>
      </c>
      <c r="P76" s="111">
        <f t="shared" si="9"/>
        <v>242.60599999999999</v>
      </c>
      <c r="R76" s="150" t="s">
        <v>616</v>
      </c>
      <c r="S76" s="151">
        <v>0.98810000000000009</v>
      </c>
    </row>
    <row r="77" spans="1:25" ht="15" customHeight="1" x14ac:dyDescent="0.2">
      <c r="A77" s="77" t="s">
        <v>94</v>
      </c>
      <c r="B77" s="78">
        <v>0.59</v>
      </c>
      <c r="C77" s="76">
        <f>+B77*B$4</f>
        <v>104.52439999999999</v>
      </c>
      <c r="D77" s="57"/>
      <c r="E77" s="57"/>
      <c r="F77" s="45">
        <f t="shared" si="13"/>
        <v>17.579999999999998</v>
      </c>
      <c r="G77" s="35">
        <f>$E$4</f>
        <v>90.42</v>
      </c>
      <c r="H77" s="34">
        <f t="shared" si="10"/>
        <v>212.52439999999999</v>
      </c>
      <c r="I77" s="35">
        <f>ROUND(+H77*$J$3*$J$5,2)</f>
        <v>148.75</v>
      </c>
      <c r="J77" s="35">
        <f t="shared" si="5"/>
        <v>62.06</v>
      </c>
      <c r="K77" s="42">
        <f t="shared" si="11"/>
        <v>210.81</v>
      </c>
      <c r="L77" s="39"/>
      <c r="M77" s="38">
        <f t="shared" si="7"/>
        <v>0</v>
      </c>
      <c r="O77" s="112">
        <f t="shared" si="8"/>
        <v>206.59379999999999</v>
      </c>
      <c r="P77" s="111">
        <f t="shared" si="9"/>
        <v>209.88380000000001</v>
      </c>
      <c r="R77" s="150" t="s">
        <v>642</v>
      </c>
      <c r="S77" s="151">
        <v>0.88400000000000001</v>
      </c>
    </row>
    <row r="78" spans="1:25" ht="15" customHeight="1" x14ac:dyDescent="0.2">
      <c r="A78" s="77" t="s">
        <v>95</v>
      </c>
      <c r="B78" s="78">
        <v>0.54</v>
      </c>
      <c r="C78" s="76">
        <f>+B78*B$4</f>
        <v>95.66640000000001</v>
      </c>
      <c r="D78" s="57"/>
      <c r="E78" s="57"/>
      <c r="F78" s="45">
        <f t="shared" si="13"/>
        <v>17.579999999999998</v>
      </c>
      <c r="G78" s="35">
        <f>$E$4</f>
        <v>90.42</v>
      </c>
      <c r="H78" s="34">
        <f t="shared" si="10"/>
        <v>203.66640000000001</v>
      </c>
      <c r="I78" s="35">
        <f>ROUND(+H78*$J$3*$J$5,2)</f>
        <v>142.55000000000001</v>
      </c>
      <c r="J78" s="35">
        <f>ROUND(+H78*$J$4,2)</f>
        <v>59.47</v>
      </c>
      <c r="K78" s="42">
        <f t="shared" si="11"/>
        <v>202.02</v>
      </c>
      <c r="L78" s="39"/>
      <c r="M78" s="38">
        <f>L78*K78</f>
        <v>0</v>
      </c>
      <c r="O78" s="112">
        <f>K78*0.98</f>
        <v>197.9796</v>
      </c>
      <c r="P78" s="111">
        <f>((K78-O$6)*0.98)+O$6</f>
        <v>201.26960000000003</v>
      </c>
      <c r="R78" s="150" t="s">
        <v>892</v>
      </c>
      <c r="S78" s="151">
        <v>1.0712000000000002</v>
      </c>
    </row>
    <row r="79" spans="1:25" s="47" customFormat="1" ht="15" customHeight="1" thickBot="1" x14ac:dyDescent="0.25">
      <c r="A79" s="109"/>
      <c r="B79" s="134"/>
      <c r="C79" s="129"/>
      <c r="D79" s="129"/>
      <c r="E79" s="129"/>
      <c r="F79" s="130"/>
      <c r="G79" s="123"/>
      <c r="H79" s="131"/>
      <c r="I79" s="123"/>
      <c r="J79" s="135"/>
      <c r="K79" s="132"/>
      <c r="L79" s="133"/>
      <c r="M79" s="125"/>
      <c r="N79" s="44"/>
      <c r="O79" s="44"/>
      <c r="P79" s="44"/>
      <c r="Q79" s="44"/>
      <c r="R79" s="150" t="s">
        <v>1268</v>
      </c>
      <c r="S79" s="151">
        <v>0.98150000000000004</v>
      </c>
      <c r="T79" s="1"/>
      <c r="U79" s="1"/>
      <c r="V79" s="1"/>
      <c r="W79" s="1"/>
      <c r="Y79" s="84"/>
    </row>
    <row r="80" spans="1:25" ht="15" customHeight="1" thickBot="1" x14ac:dyDescent="0.25">
      <c r="I80" s="12"/>
      <c r="J80" s="48" t="s">
        <v>0</v>
      </c>
      <c r="K80" s="49"/>
      <c r="L80" s="50">
        <f>SUM(L13:L78)</f>
        <v>0</v>
      </c>
      <c r="M80" s="51">
        <f>SUM(M13:M78)</f>
        <v>0</v>
      </c>
      <c r="N80" s="44"/>
      <c r="O80" s="44"/>
      <c r="P80" s="44"/>
      <c r="R80" s="150" t="s">
        <v>719</v>
      </c>
      <c r="S80" s="151">
        <v>1.2825</v>
      </c>
    </row>
    <row r="81" spans="1:19" ht="15" customHeight="1" x14ac:dyDescent="0.2">
      <c r="R81" s="150" t="s">
        <v>1019</v>
      </c>
      <c r="S81" s="151">
        <v>0.89780000000000004</v>
      </c>
    </row>
    <row r="82" spans="1:19" ht="41.25" customHeight="1" x14ac:dyDescent="0.2">
      <c r="A82" s="159" t="s">
        <v>1338</v>
      </c>
      <c r="B82" s="159"/>
      <c r="C82" s="159"/>
      <c r="D82" s="159"/>
      <c r="E82" s="159"/>
      <c r="F82" s="159"/>
      <c r="G82" s="159"/>
      <c r="H82" s="159"/>
      <c r="I82" s="159"/>
      <c r="J82" s="159"/>
      <c r="K82" s="159"/>
      <c r="L82" s="159"/>
      <c r="M82" s="159"/>
      <c r="R82" s="150" t="s">
        <v>1288</v>
      </c>
      <c r="S82" s="151">
        <v>0.89119999999999999</v>
      </c>
    </row>
    <row r="83" spans="1:19" ht="15" customHeight="1" x14ac:dyDescent="0.2">
      <c r="A83" s="10"/>
      <c r="B83" s="10"/>
      <c r="C83" s="10"/>
      <c r="D83" s="10"/>
      <c r="E83" s="10"/>
      <c r="F83" s="10"/>
      <c r="G83" s="10"/>
      <c r="H83" s="10"/>
      <c r="I83" s="10"/>
      <c r="J83" s="10"/>
      <c r="K83" s="10"/>
      <c r="L83" s="10"/>
      <c r="M83" s="10"/>
      <c r="R83" s="150" t="s">
        <v>909</v>
      </c>
      <c r="S83" s="151">
        <v>0.94430000000000003</v>
      </c>
    </row>
    <row r="84" spans="1:19" ht="15" customHeight="1" x14ac:dyDescent="0.2">
      <c r="A84" s="149" t="s">
        <v>1394</v>
      </c>
      <c r="B84" s="142"/>
      <c r="C84" s="142"/>
      <c r="D84" s="142"/>
      <c r="E84" s="142"/>
      <c r="F84" s="142"/>
      <c r="G84" s="142"/>
      <c r="H84" s="142"/>
      <c r="I84" s="142"/>
      <c r="J84" s="142"/>
      <c r="K84" s="142"/>
      <c r="L84" s="142"/>
      <c r="M84" s="142"/>
      <c r="R84" s="150" t="s">
        <v>1341</v>
      </c>
      <c r="S84" s="151">
        <v>1.07</v>
      </c>
    </row>
    <row r="85" spans="1:19" ht="15" customHeight="1" x14ac:dyDescent="0.25">
      <c r="A85" s="44" t="s">
        <v>1339</v>
      </c>
      <c r="O85" s="114"/>
      <c r="P85" s="137"/>
      <c r="R85" s="150" t="s">
        <v>739</v>
      </c>
      <c r="S85" s="151">
        <v>0.90890000000000004</v>
      </c>
    </row>
    <row r="86" spans="1:19" ht="15" customHeight="1" x14ac:dyDescent="0.25">
      <c r="O86" s="114"/>
      <c r="P86" s="137"/>
      <c r="R86" s="150" t="s">
        <v>591</v>
      </c>
      <c r="S86" s="151">
        <v>0.82430000000000003</v>
      </c>
    </row>
    <row r="87" spans="1:19" ht="15" customHeight="1" x14ac:dyDescent="0.2">
      <c r="R87" s="150" t="s">
        <v>1100</v>
      </c>
      <c r="S87" s="151">
        <v>0.85370000000000001</v>
      </c>
    </row>
    <row r="88" spans="1:19" ht="15" customHeight="1" x14ac:dyDescent="0.2">
      <c r="B88"/>
      <c r="R88" s="150" t="s">
        <v>105</v>
      </c>
      <c r="S88" s="151">
        <v>0.81800000000000006</v>
      </c>
    </row>
    <row r="89" spans="1:19" ht="15" customHeight="1" x14ac:dyDescent="0.2">
      <c r="R89" s="150" t="s">
        <v>275</v>
      </c>
      <c r="S89" s="151">
        <v>0.91310000000000002</v>
      </c>
    </row>
    <row r="90" spans="1:19" ht="15" customHeight="1" x14ac:dyDescent="0.2">
      <c r="R90" s="150" t="s">
        <v>446</v>
      </c>
      <c r="S90" s="151">
        <v>0.82380000000000009</v>
      </c>
    </row>
    <row r="91" spans="1:19" ht="15" customHeight="1" x14ac:dyDescent="0.2">
      <c r="R91" s="150" t="s">
        <v>910</v>
      </c>
      <c r="S91" s="151">
        <v>1.0705</v>
      </c>
    </row>
    <row r="92" spans="1:19" ht="15" customHeight="1" x14ac:dyDescent="0.2">
      <c r="R92" s="150" t="s">
        <v>106</v>
      </c>
      <c r="S92" s="151">
        <v>0.81800000000000006</v>
      </c>
    </row>
    <row r="93" spans="1:19" ht="15" customHeight="1" x14ac:dyDescent="0.2">
      <c r="R93" s="150" t="s">
        <v>1051</v>
      </c>
      <c r="S93" s="151">
        <v>0.73699999999999999</v>
      </c>
    </row>
    <row r="94" spans="1:19" ht="15" customHeight="1" x14ac:dyDescent="0.2">
      <c r="R94" s="150" t="s">
        <v>617</v>
      </c>
      <c r="S94" s="151">
        <v>0.9748</v>
      </c>
    </row>
    <row r="95" spans="1:19" ht="15" customHeight="1" x14ac:dyDescent="0.2">
      <c r="R95" s="150" t="s">
        <v>351</v>
      </c>
      <c r="S95" s="151">
        <v>0.88900000000000001</v>
      </c>
    </row>
    <row r="96" spans="1:19" ht="15" customHeight="1" x14ac:dyDescent="0.2">
      <c r="R96" s="150" t="s">
        <v>661</v>
      </c>
      <c r="S96" s="151">
        <v>0.84610000000000007</v>
      </c>
    </row>
    <row r="97" spans="18:19" ht="15" customHeight="1" x14ac:dyDescent="0.2">
      <c r="R97" s="150" t="s">
        <v>362</v>
      </c>
      <c r="S97" s="151">
        <v>0.92420000000000002</v>
      </c>
    </row>
    <row r="98" spans="18:19" ht="15" customHeight="1" x14ac:dyDescent="0.2">
      <c r="R98" s="150" t="s">
        <v>352</v>
      </c>
      <c r="S98" s="151">
        <v>0.90150000000000008</v>
      </c>
    </row>
    <row r="99" spans="18:19" ht="15" customHeight="1" x14ac:dyDescent="0.2">
      <c r="R99" s="150" t="s">
        <v>363</v>
      </c>
      <c r="S99" s="151">
        <v>1.0015000000000001</v>
      </c>
    </row>
    <row r="100" spans="18:19" ht="15" customHeight="1" x14ac:dyDescent="0.2">
      <c r="R100" s="150" t="s">
        <v>404</v>
      </c>
      <c r="S100" s="151">
        <v>1.0168000000000001</v>
      </c>
    </row>
    <row r="101" spans="18:19" ht="15" customHeight="1" x14ac:dyDescent="0.2">
      <c r="R101" s="150" t="s">
        <v>486</v>
      </c>
      <c r="S101" s="151">
        <v>0.95290000000000008</v>
      </c>
    </row>
    <row r="102" spans="18:19" ht="15" customHeight="1" x14ac:dyDescent="0.2">
      <c r="R102" s="150" t="s">
        <v>662</v>
      </c>
      <c r="S102" s="151">
        <v>0.8337</v>
      </c>
    </row>
    <row r="103" spans="18:19" ht="15" customHeight="1" x14ac:dyDescent="0.2">
      <c r="R103" s="150" t="s">
        <v>1289</v>
      </c>
      <c r="S103" s="151">
        <v>0.82800000000000007</v>
      </c>
    </row>
    <row r="104" spans="18:19" ht="15" customHeight="1" x14ac:dyDescent="0.2">
      <c r="R104" s="150" t="s">
        <v>522</v>
      </c>
      <c r="S104" s="151">
        <v>0.86890000000000001</v>
      </c>
    </row>
    <row r="105" spans="18:19" ht="15" customHeight="1" x14ac:dyDescent="0.2">
      <c r="R105" s="150" t="s">
        <v>1195</v>
      </c>
      <c r="S105" s="151">
        <v>0.88650000000000007</v>
      </c>
    </row>
    <row r="106" spans="18:19" ht="15" customHeight="1" x14ac:dyDescent="0.2">
      <c r="R106" s="150" t="s">
        <v>202</v>
      </c>
      <c r="S106" s="151">
        <v>1.0226</v>
      </c>
    </row>
    <row r="107" spans="18:19" ht="15" customHeight="1" x14ac:dyDescent="0.2">
      <c r="R107" s="150" t="s">
        <v>487</v>
      </c>
      <c r="S107" s="151">
        <v>0.89190000000000003</v>
      </c>
    </row>
    <row r="108" spans="18:19" ht="15" customHeight="1" x14ac:dyDescent="0.2">
      <c r="R108" s="150" t="s">
        <v>1101</v>
      </c>
      <c r="S108" s="151">
        <v>0.83200000000000007</v>
      </c>
    </row>
    <row r="109" spans="18:19" ht="15" customHeight="1" x14ac:dyDescent="0.2">
      <c r="R109" s="150" t="s">
        <v>1174</v>
      </c>
      <c r="S109" s="151">
        <v>0.92070000000000007</v>
      </c>
    </row>
    <row r="110" spans="18:19" ht="15" customHeight="1" x14ac:dyDescent="0.2">
      <c r="R110" s="150" t="s">
        <v>488</v>
      </c>
      <c r="S110" s="151">
        <v>0.86040000000000005</v>
      </c>
    </row>
    <row r="111" spans="18:19" ht="15" customHeight="1" x14ac:dyDescent="0.2">
      <c r="R111" s="150" t="s">
        <v>489</v>
      </c>
      <c r="S111" s="151">
        <v>0.95290000000000008</v>
      </c>
    </row>
    <row r="112" spans="18:19" ht="15" customHeight="1" x14ac:dyDescent="0.2">
      <c r="R112" s="150" t="s">
        <v>1052</v>
      </c>
      <c r="S112" s="151">
        <v>0.73699999999999999</v>
      </c>
    </row>
    <row r="113" spans="18:22" ht="15" customHeight="1" x14ac:dyDescent="0.2">
      <c r="R113" s="150" t="s">
        <v>276</v>
      </c>
      <c r="S113" s="151">
        <v>0.79949999999999999</v>
      </c>
    </row>
    <row r="114" spans="18:22" ht="15" customHeight="1" x14ac:dyDescent="0.2">
      <c r="R114" s="150" t="s">
        <v>1102</v>
      </c>
      <c r="S114" s="151">
        <v>0.97600000000000009</v>
      </c>
    </row>
    <row r="115" spans="18:22" ht="15" customHeight="1" x14ac:dyDescent="0.2">
      <c r="R115" s="150" t="s">
        <v>1103</v>
      </c>
      <c r="S115" s="151">
        <v>0.89760000000000006</v>
      </c>
    </row>
    <row r="116" spans="18:22" ht="15" customHeight="1" x14ac:dyDescent="0.2">
      <c r="R116" s="150" t="s">
        <v>447</v>
      </c>
      <c r="S116" s="151">
        <v>0.82380000000000009</v>
      </c>
    </row>
    <row r="117" spans="18:22" ht="15" customHeight="1" x14ac:dyDescent="0.2">
      <c r="R117" s="150" t="s">
        <v>231</v>
      </c>
      <c r="S117" s="151">
        <v>0.88150000000000006</v>
      </c>
    </row>
    <row r="118" spans="18:22" ht="15" customHeight="1" x14ac:dyDescent="0.2">
      <c r="R118" s="150" t="s">
        <v>1196</v>
      </c>
      <c r="S118" s="151">
        <v>0.70400000000000007</v>
      </c>
    </row>
    <row r="119" spans="18:22" ht="15" customHeight="1" x14ac:dyDescent="0.2">
      <c r="R119" s="150" t="s">
        <v>580</v>
      </c>
      <c r="S119" s="151">
        <v>1.0702</v>
      </c>
    </row>
    <row r="120" spans="18:22" ht="15" customHeight="1" x14ac:dyDescent="0.2">
      <c r="R120" s="150" t="s">
        <v>1011</v>
      </c>
      <c r="S120" s="151">
        <v>1.0702</v>
      </c>
    </row>
    <row r="121" spans="18:22" ht="15" customHeight="1" x14ac:dyDescent="0.2">
      <c r="R121" s="150" t="s">
        <v>747</v>
      </c>
      <c r="S121" s="151">
        <v>1.2825</v>
      </c>
      <c r="U121" s="44"/>
      <c r="V121" s="44"/>
    </row>
    <row r="122" spans="18:22" ht="15" customHeight="1" x14ac:dyDescent="0.2">
      <c r="R122" s="150" t="s">
        <v>1290</v>
      </c>
      <c r="S122" s="151">
        <v>0.7873</v>
      </c>
    </row>
    <row r="123" spans="18:22" ht="15" customHeight="1" x14ac:dyDescent="0.2">
      <c r="R123" s="150" t="s">
        <v>277</v>
      </c>
      <c r="S123" s="151">
        <v>0.73040000000000005</v>
      </c>
    </row>
    <row r="124" spans="18:22" ht="15" customHeight="1" x14ac:dyDescent="0.2">
      <c r="R124" s="150" t="s">
        <v>748</v>
      </c>
      <c r="S124" s="151">
        <v>0.84079999999999999</v>
      </c>
    </row>
    <row r="125" spans="18:22" ht="15" customHeight="1" x14ac:dyDescent="0.2">
      <c r="R125" s="150" t="s">
        <v>216</v>
      </c>
      <c r="S125" s="151">
        <v>1.0374000000000001</v>
      </c>
    </row>
    <row r="126" spans="18:22" ht="15" customHeight="1" x14ac:dyDescent="0.2">
      <c r="R126" s="150" t="s">
        <v>232</v>
      </c>
      <c r="S126" s="151">
        <v>0.96500000000000008</v>
      </c>
    </row>
    <row r="127" spans="18:22" ht="15" customHeight="1" x14ac:dyDescent="0.2">
      <c r="R127" s="150" t="s">
        <v>405</v>
      </c>
      <c r="S127" s="151">
        <v>1.0168000000000001</v>
      </c>
    </row>
    <row r="128" spans="18:22" ht="15" customHeight="1" x14ac:dyDescent="0.2">
      <c r="R128" s="150" t="s">
        <v>838</v>
      </c>
      <c r="S128" s="151">
        <v>0.95290000000000008</v>
      </c>
    </row>
    <row r="129" spans="18:19" ht="15" customHeight="1" x14ac:dyDescent="0.2">
      <c r="R129" s="150" t="s">
        <v>1309</v>
      </c>
      <c r="S129" s="151">
        <v>0.92480000000000007</v>
      </c>
    </row>
    <row r="130" spans="18:19" ht="15" customHeight="1" x14ac:dyDescent="0.2">
      <c r="R130" s="150" t="s">
        <v>786</v>
      </c>
      <c r="S130" s="151">
        <v>0.84030000000000005</v>
      </c>
    </row>
    <row r="131" spans="18:19" ht="15" customHeight="1" x14ac:dyDescent="0.2">
      <c r="R131" s="150" t="s">
        <v>278</v>
      </c>
      <c r="S131" s="151">
        <v>0.80100000000000005</v>
      </c>
    </row>
    <row r="132" spans="18:19" ht="15" customHeight="1" x14ac:dyDescent="0.2">
      <c r="R132" s="150" t="s">
        <v>663</v>
      </c>
      <c r="S132" s="151">
        <v>0.95269999999999999</v>
      </c>
    </row>
    <row r="133" spans="18:19" ht="15" customHeight="1" x14ac:dyDescent="0.2">
      <c r="R133" s="150" t="s">
        <v>1197</v>
      </c>
      <c r="S133" s="151">
        <v>0.98160000000000003</v>
      </c>
    </row>
    <row r="134" spans="18:19" ht="15" customHeight="1" x14ac:dyDescent="0.2">
      <c r="R134" s="150" t="s">
        <v>911</v>
      </c>
      <c r="S134" s="151">
        <v>1.0109000000000001</v>
      </c>
    </row>
    <row r="135" spans="18:19" ht="15" customHeight="1" x14ac:dyDescent="0.2">
      <c r="R135" s="150" t="s">
        <v>490</v>
      </c>
      <c r="S135" s="151">
        <v>0.87040000000000006</v>
      </c>
    </row>
    <row r="136" spans="18:19" ht="15" customHeight="1" x14ac:dyDescent="0.2">
      <c r="R136" s="150" t="s">
        <v>787</v>
      </c>
      <c r="S136" s="151">
        <v>0.8669</v>
      </c>
    </row>
    <row r="137" spans="18:19" ht="15" customHeight="1" x14ac:dyDescent="0.2">
      <c r="R137" s="150" t="s">
        <v>279</v>
      </c>
      <c r="S137" s="151">
        <v>0.90690000000000004</v>
      </c>
    </row>
    <row r="138" spans="18:19" ht="15" customHeight="1" x14ac:dyDescent="0.2">
      <c r="R138" s="150" t="s">
        <v>788</v>
      </c>
      <c r="S138" s="151">
        <v>0.84920000000000007</v>
      </c>
    </row>
    <row r="139" spans="18:19" ht="15" customHeight="1" x14ac:dyDescent="0.2">
      <c r="R139" s="150" t="s">
        <v>830</v>
      </c>
      <c r="S139" s="151">
        <v>0.79110000000000003</v>
      </c>
    </row>
    <row r="140" spans="18:19" ht="15" customHeight="1" x14ac:dyDescent="0.2">
      <c r="R140" s="150" t="s">
        <v>1104</v>
      </c>
      <c r="S140" s="151">
        <v>0.89760000000000006</v>
      </c>
    </row>
    <row r="141" spans="18:19" ht="15" customHeight="1" x14ac:dyDescent="0.2">
      <c r="R141" s="150" t="s">
        <v>720</v>
      </c>
      <c r="S141" s="151">
        <v>1.085</v>
      </c>
    </row>
    <row r="142" spans="18:19" ht="15" customHeight="1" x14ac:dyDescent="0.2">
      <c r="R142" s="150" t="s">
        <v>466</v>
      </c>
      <c r="S142" s="151">
        <v>0.86199999999999999</v>
      </c>
    </row>
    <row r="143" spans="18:19" ht="15" customHeight="1" x14ac:dyDescent="0.2">
      <c r="R143" s="150" t="s">
        <v>491</v>
      </c>
      <c r="S143" s="151">
        <v>0.82440000000000002</v>
      </c>
    </row>
    <row r="144" spans="18:19" ht="15" customHeight="1" x14ac:dyDescent="0.2">
      <c r="R144" s="150" t="s">
        <v>839</v>
      </c>
      <c r="S144" s="151">
        <v>0.95290000000000008</v>
      </c>
    </row>
    <row r="145" spans="18:19" ht="15" customHeight="1" x14ac:dyDescent="0.2">
      <c r="R145" s="150" t="s">
        <v>912</v>
      </c>
      <c r="S145" s="151">
        <v>0.87540000000000007</v>
      </c>
    </row>
    <row r="146" spans="18:19" ht="15" customHeight="1" x14ac:dyDescent="0.2">
      <c r="R146" s="150" t="s">
        <v>164</v>
      </c>
      <c r="S146" s="151">
        <v>1.1371</v>
      </c>
    </row>
    <row r="147" spans="18:19" ht="15" customHeight="1" x14ac:dyDescent="0.2">
      <c r="R147" s="150" t="s">
        <v>353</v>
      </c>
      <c r="S147" s="151">
        <v>0.90150000000000008</v>
      </c>
    </row>
    <row r="148" spans="18:19" ht="15" customHeight="1" x14ac:dyDescent="0.2">
      <c r="R148" s="150" t="s">
        <v>280</v>
      </c>
      <c r="S148" s="151">
        <v>0.9385</v>
      </c>
    </row>
    <row r="149" spans="18:19" ht="15" customHeight="1" x14ac:dyDescent="0.2">
      <c r="R149" s="150" t="s">
        <v>789</v>
      </c>
      <c r="S149" s="151">
        <v>0.92470000000000008</v>
      </c>
    </row>
    <row r="150" spans="18:19" ht="15" customHeight="1" x14ac:dyDescent="0.2">
      <c r="R150" s="150" t="s">
        <v>1291</v>
      </c>
      <c r="S150" s="151">
        <v>0.86040000000000005</v>
      </c>
    </row>
    <row r="151" spans="18:19" ht="15" customHeight="1" x14ac:dyDescent="0.2">
      <c r="R151" s="150" t="s">
        <v>952</v>
      </c>
      <c r="S151" s="151">
        <v>0.46550000000000002</v>
      </c>
    </row>
    <row r="152" spans="18:19" ht="15" customHeight="1" x14ac:dyDescent="0.2">
      <c r="R152" s="150" t="s">
        <v>1175</v>
      </c>
      <c r="S152" s="151">
        <v>0.874</v>
      </c>
    </row>
    <row r="153" spans="18:19" ht="15" customHeight="1" x14ac:dyDescent="0.2">
      <c r="R153" s="150" t="s">
        <v>523</v>
      </c>
      <c r="S153" s="151">
        <v>0.86890000000000001</v>
      </c>
    </row>
    <row r="154" spans="18:19" ht="15" customHeight="1" x14ac:dyDescent="0.2">
      <c r="R154" s="150" t="s">
        <v>953</v>
      </c>
      <c r="S154" s="151">
        <v>0.42750000000000005</v>
      </c>
    </row>
    <row r="155" spans="18:19" ht="15" customHeight="1" x14ac:dyDescent="0.2">
      <c r="R155" s="150" t="s">
        <v>524</v>
      </c>
      <c r="S155" s="151">
        <v>0.74609999999999999</v>
      </c>
    </row>
    <row r="156" spans="18:19" ht="15" customHeight="1" x14ac:dyDescent="0.2">
      <c r="R156" s="150" t="s">
        <v>664</v>
      </c>
      <c r="S156" s="151">
        <v>0.92760000000000009</v>
      </c>
    </row>
    <row r="157" spans="18:19" ht="15" customHeight="1" x14ac:dyDescent="0.2">
      <c r="R157" s="150" t="s">
        <v>790</v>
      </c>
      <c r="S157" s="151">
        <v>0.84920000000000007</v>
      </c>
    </row>
    <row r="158" spans="18:19" ht="15" customHeight="1" x14ac:dyDescent="0.2">
      <c r="R158" s="150" t="s">
        <v>1105</v>
      </c>
      <c r="S158" s="151">
        <v>0.9900000000000001</v>
      </c>
    </row>
    <row r="159" spans="18:19" ht="15" customHeight="1" x14ac:dyDescent="0.2">
      <c r="R159" s="150" t="s">
        <v>107</v>
      </c>
      <c r="S159" s="151">
        <v>0.68590000000000007</v>
      </c>
    </row>
    <row r="160" spans="18:19" ht="15" customHeight="1" x14ac:dyDescent="0.2">
      <c r="R160" s="150" t="s">
        <v>364</v>
      </c>
      <c r="S160" s="151">
        <v>0.92420000000000002</v>
      </c>
    </row>
    <row r="161" spans="18:19" ht="15" customHeight="1" x14ac:dyDescent="0.2">
      <c r="R161" s="150" t="s">
        <v>592</v>
      </c>
      <c r="S161" s="151">
        <v>0.90180000000000005</v>
      </c>
    </row>
    <row r="162" spans="18:19" ht="15" customHeight="1" x14ac:dyDescent="0.2">
      <c r="R162" s="150" t="s">
        <v>1020</v>
      </c>
      <c r="S162" s="151">
        <v>0.83030000000000004</v>
      </c>
    </row>
    <row r="163" spans="18:19" ht="15" customHeight="1" x14ac:dyDescent="0.2">
      <c r="R163" s="150" t="s">
        <v>1106</v>
      </c>
      <c r="S163" s="151">
        <v>0.83430000000000004</v>
      </c>
    </row>
    <row r="164" spans="18:19" ht="15" customHeight="1" x14ac:dyDescent="0.2">
      <c r="R164" s="150" t="s">
        <v>665</v>
      </c>
      <c r="S164" s="151">
        <v>0.84950000000000003</v>
      </c>
    </row>
    <row r="165" spans="18:19" ht="15" customHeight="1" x14ac:dyDescent="0.2">
      <c r="R165" s="150" t="s">
        <v>1310</v>
      </c>
      <c r="S165" s="151">
        <v>0.9466</v>
      </c>
    </row>
    <row r="166" spans="18:19" ht="15" customHeight="1" x14ac:dyDescent="0.2">
      <c r="R166" s="150" t="s">
        <v>564</v>
      </c>
      <c r="S166" s="151">
        <v>1.0384</v>
      </c>
    </row>
    <row r="167" spans="18:19" ht="15" customHeight="1" x14ac:dyDescent="0.2">
      <c r="R167" s="150" t="s">
        <v>913</v>
      </c>
      <c r="S167" s="151">
        <v>0.83940000000000003</v>
      </c>
    </row>
    <row r="168" spans="18:19" ht="15" customHeight="1" x14ac:dyDescent="0.2">
      <c r="R168" s="150" t="s">
        <v>721</v>
      </c>
      <c r="S168" s="151">
        <v>1.085</v>
      </c>
    </row>
    <row r="169" spans="18:19" ht="15" customHeight="1" x14ac:dyDescent="0.2">
      <c r="R169" s="150" t="s">
        <v>1107</v>
      </c>
      <c r="S169" s="151">
        <v>0.84689999999999999</v>
      </c>
    </row>
    <row r="170" spans="18:19" ht="15" customHeight="1" x14ac:dyDescent="0.2">
      <c r="R170" s="150" t="s">
        <v>525</v>
      </c>
      <c r="S170" s="151">
        <v>0.74609999999999999</v>
      </c>
    </row>
    <row r="171" spans="18:19" ht="15" customHeight="1" x14ac:dyDescent="0.2">
      <c r="R171" s="150" t="s">
        <v>492</v>
      </c>
      <c r="S171" s="151">
        <v>0.95290000000000008</v>
      </c>
    </row>
    <row r="172" spans="18:19" ht="15" customHeight="1" x14ac:dyDescent="0.2">
      <c r="R172" s="150" t="s">
        <v>1053</v>
      </c>
      <c r="S172" s="151">
        <v>0.73699999999999999</v>
      </c>
    </row>
    <row r="173" spans="18:19" ht="15" customHeight="1" x14ac:dyDescent="0.2">
      <c r="R173" s="150" t="s">
        <v>1198</v>
      </c>
      <c r="S173" s="151">
        <v>0.8852000000000001</v>
      </c>
    </row>
    <row r="174" spans="18:19" ht="15" customHeight="1" x14ac:dyDescent="0.2">
      <c r="R174" s="150" t="s">
        <v>954</v>
      </c>
      <c r="S174" s="151">
        <v>0.42450000000000004</v>
      </c>
    </row>
    <row r="175" spans="18:19" ht="15" customHeight="1" x14ac:dyDescent="0.2">
      <c r="R175" s="150" t="s">
        <v>874</v>
      </c>
      <c r="S175" s="151">
        <v>0.91050000000000009</v>
      </c>
    </row>
    <row r="176" spans="18:19" ht="15" customHeight="1" x14ac:dyDescent="0.2">
      <c r="R176" s="150" t="s">
        <v>1054</v>
      </c>
      <c r="S176" s="151">
        <v>0.89760000000000006</v>
      </c>
    </row>
    <row r="177" spans="18:19" ht="15" customHeight="1" x14ac:dyDescent="0.2">
      <c r="R177" s="150" t="s">
        <v>955</v>
      </c>
      <c r="S177" s="151">
        <v>0.42750000000000005</v>
      </c>
    </row>
    <row r="178" spans="18:19" ht="15" customHeight="1" x14ac:dyDescent="0.2">
      <c r="R178" s="150" t="s">
        <v>354</v>
      </c>
      <c r="S178" s="151">
        <v>0.88900000000000001</v>
      </c>
    </row>
    <row r="179" spans="18:19" ht="15" customHeight="1" x14ac:dyDescent="0.2">
      <c r="R179" s="150" t="s">
        <v>666</v>
      </c>
      <c r="S179" s="151">
        <v>0.84610000000000007</v>
      </c>
    </row>
    <row r="180" spans="18:19" ht="15" customHeight="1" x14ac:dyDescent="0.2">
      <c r="R180" s="150" t="s">
        <v>722</v>
      </c>
      <c r="S180" s="151">
        <v>1.1032</v>
      </c>
    </row>
    <row r="181" spans="18:19" ht="15" customHeight="1" x14ac:dyDescent="0.2">
      <c r="R181" s="150" t="s">
        <v>693</v>
      </c>
      <c r="S181" s="151">
        <v>0.88160000000000005</v>
      </c>
    </row>
    <row r="182" spans="18:19" ht="15" customHeight="1" x14ac:dyDescent="0.2">
      <c r="R182" s="150" t="s">
        <v>914</v>
      </c>
      <c r="S182" s="151">
        <v>0.92280000000000006</v>
      </c>
    </row>
    <row r="183" spans="18:19" ht="15" customHeight="1" x14ac:dyDescent="0.2">
      <c r="R183" s="150" t="s">
        <v>618</v>
      </c>
      <c r="S183" s="151">
        <v>1.02</v>
      </c>
    </row>
    <row r="184" spans="18:19" ht="15" customHeight="1" x14ac:dyDescent="0.2">
      <c r="R184" s="150" t="s">
        <v>956</v>
      </c>
      <c r="S184" s="151">
        <v>0.42750000000000005</v>
      </c>
    </row>
    <row r="185" spans="18:19" ht="15" customHeight="1" x14ac:dyDescent="0.2">
      <c r="R185" s="150" t="s">
        <v>1199</v>
      </c>
      <c r="S185" s="151">
        <v>0.93110000000000004</v>
      </c>
    </row>
    <row r="186" spans="18:19" ht="15" customHeight="1" x14ac:dyDescent="0.2">
      <c r="R186" s="150" t="s">
        <v>281</v>
      </c>
      <c r="S186" s="151">
        <v>0.9385</v>
      </c>
    </row>
    <row r="187" spans="18:19" ht="15" customHeight="1" x14ac:dyDescent="0.2">
      <c r="R187" s="150" t="s">
        <v>406</v>
      </c>
      <c r="S187" s="151">
        <v>0.98170000000000002</v>
      </c>
    </row>
    <row r="188" spans="18:19" ht="15" customHeight="1" x14ac:dyDescent="0.2">
      <c r="R188" s="150" t="s">
        <v>565</v>
      </c>
      <c r="S188" s="151">
        <v>0.95230000000000004</v>
      </c>
    </row>
    <row r="189" spans="18:19" ht="15" customHeight="1" x14ac:dyDescent="0.2">
      <c r="R189" s="150" t="s">
        <v>840</v>
      </c>
      <c r="S189" s="151">
        <v>0.83100000000000007</v>
      </c>
    </row>
    <row r="190" spans="18:19" ht="15" customHeight="1" x14ac:dyDescent="0.2">
      <c r="R190" s="150" t="s">
        <v>712</v>
      </c>
      <c r="S190" s="151">
        <v>1.0761000000000001</v>
      </c>
    </row>
    <row r="191" spans="18:19" ht="15" customHeight="1" x14ac:dyDescent="0.2">
      <c r="R191" s="150" t="s">
        <v>1108</v>
      </c>
      <c r="S191" s="151">
        <v>0.83630000000000004</v>
      </c>
    </row>
    <row r="192" spans="18:19" ht="15" customHeight="1" x14ac:dyDescent="0.2">
      <c r="R192" s="150" t="s">
        <v>1055</v>
      </c>
      <c r="S192" s="151">
        <v>0.73860000000000003</v>
      </c>
    </row>
    <row r="193" spans="18:19" ht="15" customHeight="1" x14ac:dyDescent="0.2">
      <c r="R193" s="150" t="s">
        <v>619</v>
      </c>
      <c r="S193" s="151">
        <v>1.1313</v>
      </c>
    </row>
    <row r="194" spans="18:19" ht="15" customHeight="1" x14ac:dyDescent="0.2">
      <c r="R194" s="150" t="s">
        <v>694</v>
      </c>
      <c r="S194" s="151">
        <v>0.78420000000000001</v>
      </c>
    </row>
    <row r="195" spans="18:19" ht="15" customHeight="1" x14ac:dyDescent="0.2">
      <c r="R195" s="150" t="s">
        <v>593</v>
      </c>
      <c r="S195" s="151">
        <v>0.92080000000000006</v>
      </c>
    </row>
    <row r="196" spans="18:19" ht="15" customHeight="1" x14ac:dyDescent="0.2">
      <c r="R196" s="150" t="s">
        <v>667</v>
      </c>
      <c r="S196" s="151">
        <v>0.92760000000000009</v>
      </c>
    </row>
    <row r="197" spans="18:19" ht="15" customHeight="1" x14ac:dyDescent="0.2">
      <c r="R197" s="150" t="s">
        <v>698</v>
      </c>
      <c r="S197" s="151">
        <v>0.94380000000000008</v>
      </c>
    </row>
    <row r="198" spans="18:19" ht="15" customHeight="1" x14ac:dyDescent="0.2">
      <c r="R198" s="150" t="s">
        <v>831</v>
      </c>
      <c r="S198" s="151">
        <v>0.79080000000000006</v>
      </c>
    </row>
    <row r="199" spans="18:19" ht="15" customHeight="1" x14ac:dyDescent="0.2">
      <c r="R199" s="150" t="s">
        <v>957</v>
      </c>
      <c r="S199" s="151">
        <v>0.42750000000000005</v>
      </c>
    </row>
    <row r="200" spans="18:19" ht="15" customHeight="1" x14ac:dyDescent="0.2">
      <c r="R200" s="150" t="s">
        <v>791</v>
      </c>
      <c r="S200" s="151">
        <v>0.84920000000000007</v>
      </c>
    </row>
    <row r="201" spans="18:19" ht="15" customHeight="1" x14ac:dyDescent="0.2">
      <c r="R201" s="150" t="s">
        <v>282</v>
      </c>
      <c r="S201" s="151">
        <v>0.85960000000000003</v>
      </c>
    </row>
    <row r="202" spans="18:19" ht="15" customHeight="1" x14ac:dyDescent="0.2">
      <c r="R202" s="150" t="s">
        <v>958</v>
      </c>
      <c r="S202" s="151">
        <v>0.42750000000000005</v>
      </c>
    </row>
    <row r="203" spans="18:19" ht="15" customHeight="1" x14ac:dyDescent="0.2">
      <c r="R203" s="150" t="s">
        <v>566</v>
      </c>
      <c r="S203" s="151">
        <v>1.0939000000000001</v>
      </c>
    </row>
    <row r="204" spans="18:19" ht="15" customHeight="1" x14ac:dyDescent="0.2">
      <c r="R204" s="150" t="s">
        <v>959</v>
      </c>
      <c r="S204" s="151">
        <v>0.42750000000000005</v>
      </c>
    </row>
    <row r="205" spans="18:19" ht="15" customHeight="1" x14ac:dyDescent="0.2">
      <c r="R205" s="150" t="s">
        <v>915</v>
      </c>
      <c r="S205" s="151">
        <v>1.022</v>
      </c>
    </row>
    <row r="206" spans="18:19" ht="15" customHeight="1" x14ac:dyDescent="0.2">
      <c r="R206" s="150" t="s">
        <v>1109</v>
      </c>
      <c r="S206" s="151">
        <v>0.97600000000000009</v>
      </c>
    </row>
    <row r="207" spans="18:19" ht="15" customHeight="1" x14ac:dyDescent="0.2">
      <c r="R207" s="150" t="s">
        <v>365</v>
      </c>
      <c r="S207" s="151">
        <v>0.88660000000000005</v>
      </c>
    </row>
    <row r="208" spans="18:19" ht="15" customHeight="1" x14ac:dyDescent="0.2">
      <c r="R208" s="150" t="s">
        <v>1200</v>
      </c>
      <c r="S208" s="151">
        <v>0.93110000000000004</v>
      </c>
    </row>
    <row r="209" spans="18:22" ht="15" customHeight="1" x14ac:dyDescent="0.2">
      <c r="R209" s="150" t="s">
        <v>567</v>
      </c>
      <c r="S209" s="151">
        <v>1.0384</v>
      </c>
    </row>
    <row r="210" spans="18:22" ht="15" customHeight="1" x14ac:dyDescent="0.2">
      <c r="R210" s="150" t="s">
        <v>1021</v>
      </c>
      <c r="S210" s="151">
        <v>0.89780000000000004</v>
      </c>
      <c r="U210" s="4"/>
      <c r="V210" s="4"/>
    </row>
    <row r="211" spans="18:22" ht="15" customHeight="1" x14ac:dyDescent="0.2">
      <c r="R211" s="150" t="s">
        <v>233</v>
      </c>
      <c r="S211" s="151">
        <v>0.88140000000000007</v>
      </c>
    </row>
    <row r="212" spans="18:22" ht="15" customHeight="1" x14ac:dyDescent="0.2">
      <c r="R212" s="150" t="s">
        <v>1201</v>
      </c>
      <c r="S212" s="151">
        <v>0.98160000000000003</v>
      </c>
    </row>
    <row r="213" spans="18:22" ht="15" customHeight="1" x14ac:dyDescent="0.2">
      <c r="R213" s="150" t="s">
        <v>283</v>
      </c>
      <c r="S213" s="151">
        <v>0.80100000000000005</v>
      </c>
    </row>
    <row r="214" spans="18:22" ht="15" customHeight="1" x14ac:dyDescent="0.2">
      <c r="R214" s="150" t="s">
        <v>792</v>
      </c>
      <c r="S214" s="151">
        <v>0.9738</v>
      </c>
    </row>
    <row r="215" spans="18:22" ht="15" customHeight="1" x14ac:dyDescent="0.2">
      <c r="R215" s="150" t="s">
        <v>284</v>
      </c>
      <c r="S215" s="151">
        <v>0.80859999999999999</v>
      </c>
    </row>
    <row r="216" spans="18:22" ht="15" customHeight="1" x14ac:dyDescent="0.2">
      <c r="R216" s="150" t="s">
        <v>1056</v>
      </c>
      <c r="S216" s="151">
        <v>0.89760000000000006</v>
      </c>
    </row>
    <row r="217" spans="18:22" ht="15" customHeight="1" x14ac:dyDescent="0.2">
      <c r="R217" s="150" t="s">
        <v>1269</v>
      </c>
      <c r="S217" s="151">
        <v>1.0094000000000001</v>
      </c>
    </row>
    <row r="218" spans="18:22" ht="15" customHeight="1" x14ac:dyDescent="0.2">
      <c r="R218" s="150" t="s">
        <v>749</v>
      </c>
      <c r="S218" s="151">
        <v>0.85170000000000001</v>
      </c>
    </row>
    <row r="219" spans="18:22" ht="15" customHeight="1" x14ac:dyDescent="0.2">
      <c r="R219" s="150" t="s">
        <v>285</v>
      </c>
      <c r="S219" s="151">
        <v>0.9385</v>
      </c>
    </row>
    <row r="220" spans="18:22" ht="15" customHeight="1" x14ac:dyDescent="0.2">
      <c r="R220" s="150" t="s">
        <v>1202</v>
      </c>
      <c r="S220" s="151">
        <v>0.90250000000000008</v>
      </c>
    </row>
    <row r="221" spans="18:22" ht="15" customHeight="1" x14ac:dyDescent="0.2">
      <c r="R221" s="150" t="s">
        <v>916</v>
      </c>
      <c r="S221" s="151">
        <v>1.0109000000000001</v>
      </c>
    </row>
    <row r="222" spans="18:22" ht="15" customHeight="1" x14ac:dyDescent="0.2">
      <c r="R222" s="150" t="s">
        <v>1022</v>
      </c>
      <c r="S222" s="151">
        <v>0.92470000000000008</v>
      </c>
    </row>
    <row r="223" spans="18:22" ht="15" customHeight="1" x14ac:dyDescent="0.2">
      <c r="R223" s="150" t="s">
        <v>1057</v>
      </c>
      <c r="S223" s="151">
        <v>0.7661</v>
      </c>
    </row>
    <row r="224" spans="18:22" ht="15" customHeight="1" x14ac:dyDescent="0.2">
      <c r="R224" s="150" t="s">
        <v>1203</v>
      </c>
      <c r="S224" s="151">
        <v>0.93110000000000004</v>
      </c>
    </row>
    <row r="225" spans="18:19" ht="15" customHeight="1" x14ac:dyDescent="0.2">
      <c r="R225" s="150" t="s">
        <v>108</v>
      </c>
      <c r="S225" s="151">
        <v>0.81800000000000006</v>
      </c>
    </row>
    <row r="226" spans="18:19" ht="15" customHeight="1" x14ac:dyDescent="0.2">
      <c r="R226" s="150" t="s">
        <v>1311</v>
      </c>
      <c r="S226" s="151">
        <v>0.99830000000000008</v>
      </c>
    </row>
    <row r="227" spans="18:19" ht="15" customHeight="1" x14ac:dyDescent="0.2">
      <c r="R227" s="150" t="s">
        <v>620</v>
      </c>
      <c r="S227" s="151">
        <v>1.1313</v>
      </c>
    </row>
    <row r="228" spans="18:19" ht="15" customHeight="1" x14ac:dyDescent="0.2">
      <c r="R228" s="150" t="s">
        <v>1184</v>
      </c>
      <c r="S228" s="151">
        <v>1.0061</v>
      </c>
    </row>
    <row r="229" spans="18:19" ht="15" customHeight="1" x14ac:dyDescent="0.2">
      <c r="R229" s="150" t="s">
        <v>493</v>
      </c>
      <c r="S229" s="151">
        <v>0.76890000000000003</v>
      </c>
    </row>
    <row r="230" spans="18:19" ht="15" customHeight="1" x14ac:dyDescent="0.2">
      <c r="R230" s="150" t="s">
        <v>668</v>
      </c>
      <c r="S230" s="151">
        <v>0.84240000000000004</v>
      </c>
    </row>
    <row r="231" spans="18:19" ht="15" customHeight="1" x14ac:dyDescent="0.2">
      <c r="R231" s="150" t="s">
        <v>960</v>
      </c>
      <c r="S231" s="151">
        <v>0.42750000000000005</v>
      </c>
    </row>
    <row r="232" spans="18:19" ht="15" customHeight="1" x14ac:dyDescent="0.2">
      <c r="R232" s="150" t="s">
        <v>961</v>
      </c>
      <c r="S232" s="151">
        <v>0.42750000000000005</v>
      </c>
    </row>
    <row r="233" spans="18:19" ht="15" customHeight="1" x14ac:dyDescent="0.2">
      <c r="R233" s="150" t="s">
        <v>234</v>
      </c>
      <c r="S233" s="151">
        <v>0.74260000000000004</v>
      </c>
    </row>
    <row r="234" spans="18:19" ht="15" customHeight="1" x14ac:dyDescent="0.2">
      <c r="R234" s="150" t="s">
        <v>893</v>
      </c>
      <c r="S234" s="151">
        <v>1.2085000000000001</v>
      </c>
    </row>
    <row r="235" spans="18:19" ht="15" customHeight="1" x14ac:dyDescent="0.2">
      <c r="R235" s="150" t="s">
        <v>407</v>
      </c>
      <c r="S235" s="151">
        <v>0.87040000000000006</v>
      </c>
    </row>
    <row r="236" spans="18:19" ht="15" customHeight="1" x14ac:dyDescent="0.2">
      <c r="R236" s="150" t="s">
        <v>494</v>
      </c>
      <c r="S236" s="151">
        <v>0.89190000000000003</v>
      </c>
    </row>
    <row r="237" spans="18:19" ht="15" customHeight="1" x14ac:dyDescent="0.2">
      <c r="R237" s="150" t="s">
        <v>711</v>
      </c>
      <c r="S237" s="151">
        <v>1.2207000000000001</v>
      </c>
    </row>
    <row r="238" spans="18:19" ht="15" customHeight="1" x14ac:dyDescent="0.2">
      <c r="R238" s="150" t="s">
        <v>841</v>
      </c>
      <c r="S238" s="151">
        <v>0.91439999999999999</v>
      </c>
    </row>
    <row r="239" spans="18:19" ht="15" customHeight="1" x14ac:dyDescent="0.2">
      <c r="R239" s="150" t="s">
        <v>1270</v>
      </c>
      <c r="S239" s="151">
        <v>1.2085000000000001</v>
      </c>
    </row>
    <row r="240" spans="18:19" ht="15" customHeight="1" x14ac:dyDescent="0.2">
      <c r="R240" s="150" t="s">
        <v>286</v>
      </c>
      <c r="S240" s="151">
        <v>0.86020000000000008</v>
      </c>
    </row>
    <row r="241" spans="18:19" ht="15" customHeight="1" x14ac:dyDescent="0.2">
      <c r="R241" s="150" t="s">
        <v>1204</v>
      </c>
      <c r="S241" s="151">
        <v>1.0384</v>
      </c>
    </row>
    <row r="242" spans="18:19" ht="15" customHeight="1" x14ac:dyDescent="0.2">
      <c r="R242" s="150" t="s">
        <v>235</v>
      </c>
      <c r="S242" s="151">
        <v>0.89710000000000001</v>
      </c>
    </row>
    <row r="243" spans="18:19" ht="15" customHeight="1" x14ac:dyDescent="0.2">
      <c r="R243" s="150" t="s">
        <v>408</v>
      </c>
      <c r="S243" s="151">
        <v>0.95750000000000002</v>
      </c>
    </row>
    <row r="244" spans="18:19" ht="15" customHeight="1" x14ac:dyDescent="0.2">
      <c r="R244" s="150" t="s">
        <v>621</v>
      </c>
      <c r="S244" s="151">
        <v>0.79080000000000006</v>
      </c>
    </row>
    <row r="245" spans="18:19" ht="15" customHeight="1" x14ac:dyDescent="0.2">
      <c r="R245" s="150" t="s">
        <v>669</v>
      </c>
      <c r="S245" s="151">
        <v>0.92760000000000009</v>
      </c>
    </row>
    <row r="246" spans="18:19" ht="15" customHeight="1" x14ac:dyDescent="0.2">
      <c r="R246" s="150" t="s">
        <v>1110</v>
      </c>
      <c r="S246" s="151">
        <v>0.9032</v>
      </c>
    </row>
    <row r="247" spans="18:19" ht="15" customHeight="1" x14ac:dyDescent="0.2">
      <c r="R247" s="150" t="s">
        <v>1292</v>
      </c>
      <c r="S247" s="151">
        <v>0.82800000000000007</v>
      </c>
    </row>
    <row r="248" spans="18:19" ht="15" customHeight="1" x14ac:dyDescent="0.2">
      <c r="R248" s="150" t="s">
        <v>287</v>
      </c>
      <c r="S248" s="151">
        <v>0.9385</v>
      </c>
    </row>
    <row r="249" spans="18:19" ht="15" customHeight="1" x14ac:dyDescent="0.2">
      <c r="R249" s="150" t="s">
        <v>203</v>
      </c>
      <c r="S249" s="151">
        <v>1.0374000000000001</v>
      </c>
    </row>
    <row r="250" spans="18:19" ht="15" customHeight="1" x14ac:dyDescent="0.2">
      <c r="R250" s="150" t="s">
        <v>842</v>
      </c>
      <c r="S250" s="151">
        <v>0.95290000000000008</v>
      </c>
    </row>
    <row r="251" spans="18:19" ht="15" customHeight="1" x14ac:dyDescent="0.2">
      <c r="R251" s="150" t="s">
        <v>144</v>
      </c>
      <c r="S251" s="151">
        <v>0.76960000000000006</v>
      </c>
    </row>
    <row r="252" spans="18:19" ht="15" customHeight="1" x14ac:dyDescent="0.2">
      <c r="R252" s="150" t="s">
        <v>875</v>
      </c>
      <c r="S252" s="151">
        <v>0.91050000000000009</v>
      </c>
    </row>
    <row r="253" spans="18:19" ht="15" customHeight="1" x14ac:dyDescent="0.2">
      <c r="R253" s="150" t="s">
        <v>366</v>
      </c>
      <c r="S253" s="151">
        <v>0.92420000000000002</v>
      </c>
    </row>
    <row r="254" spans="18:19" ht="15" customHeight="1" x14ac:dyDescent="0.2">
      <c r="R254" s="150" t="s">
        <v>594</v>
      </c>
      <c r="S254" s="151">
        <v>1.0370000000000001</v>
      </c>
    </row>
    <row r="255" spans="18:19" ht="15" customHeight="1" x14ac:dyDescent="0.2">
      <c r="R255" s="150" t="s">
        <v>670</v>
      </c>
      <c r="S255" s="151">
        <v>0.92760000000000009</v>
      </c>
    </row>
    <row r="256" spans="18:19" ht="15" customHeight="1" x14ac:dyDescent="0.2">
      <c r="R256" s="150" t="s">
        <v>288</v>
      </c>
      <c r="S256" s="151">
        <v>0.9385</v>
      </c>
    </row>
    <row r="257" spans="18:19" ht="15" customHeight="1" x14ac:dyDescent="0.2">
      <c r="R257" s="150" t="s">
        <v>135</v>
      </c>
      <c r="S257" s="151">
        <v>0.90800000000000003</v>
      </c>
    </row>
    <row r="258" spans="18:19" ht="15" customHeight="1" x14ac:dyDescent="0.2">
      <c r="R258" s="150" t="s">
        <v>136</v>
      </c>
      <c r="S258" s="151">
        <v>1.1837</v>
      </c>
    </row>
    <row r="259" spans="18:19" ht="15" customHeight="1" x14ac:dyDescent="0.2">
      <c r="R259" s="150" t="s">
        <v>109</v>
      </c>
      <c r="S259" s="151">
        <v>0.69230000000000003</v>
      </c>
    </row>
    <row r="260" spans="18:19" ht="15" customHeight="1" x14ac:dyDescent="0.2">
      <c r="R260" s="150" t="s">
        <v>671</v>
      </c>
      <c r="S260" s="151">
        <v>0.84950000000000003</v>
      </c>
    </row>
    <row r="261" spans="18:19" ht="15" customHeight="1" x14ac:dyDescent="0.2">
      <c r="R261" s="150" t="s">
        <v>236</v>
      </c>
      <c r="S261" s="151">
        <v>0.86070000000000002</v>
      </c>
    </row>
    <row r="262" spans="18:19" ht="15" customHeight="1" x14ac:dyDescent="0.2">
      <c r="R262" s="150" t="s">
        <v>1111</v>
      </c>
      <c r="S262" s="151">
        <v>0.98640000000000005</v>
      </c>
    </row>
    <row r="263" spans="18:19" ht="15" customHeight="1" x14ac:dyDescent="0.2">
      <c r="R263" s="150" t="s">
        <v>1205</v>
      </c>
      <c r="S263" s="151">
        <v>0.93110000000000004</v>
      </c>
    </row>
    <row r="264" spans="18:19" ht="15" customHeight="1" x14ac:dyDescent="0.2">
      <c r="R264" s="150" t="s">
        <v>289</v>
      </c>
      <c r="S264" s="151">
        <v>0.90690000000000004</v>
      </c>
    </row>
    <row r="265" spans="18:19" ht="15" customHeight="1" x14ac:dyDescent="0.2">
      <c r="R265" s="150" t="s">
        <v>894</v>
      </c>
      <c r="S265" s="151">
        <v>1.2085000000000001</v>
      </c>
    </row>
    <row r="266" spans="18:19" ht="15" customHeight="1" x14ac:dyDescent="0.2">
      <c r="R266" s="150" t="s">
        <v>917</v>
      </c>
      <c r="S266" s="151">
        <v>0.87980000000000003</v>
      </c>
    </row>
    <row r="267" spans="18:19" ht="15" customHeight="1" x14ac:dyDescent="0.2">
      <c r="R267" s="150" t="s">
        <v>1271</v>
      </c>
      <c r="S267" s="151">
        <v>1.0834000000000001</v>
      </c>
    </row>
    <row r="268" spans="18:19" ht="15" customHeight="1" x14ac:dyDescent="0.2">
      <c r="R268" s="150" t="s">
        <v>1312</v>
      </c>
      <c r="S268" s="151">
        <v>1.1058000000000001</v>
      </c>
    </row>
    <row r="269" spans="18:19" ht="15" customHeight="1" x14ac:dyDescent="0.2">
      <c r="R269" s="150" t="s">
        <v>1112</v>
      </c>
      <c r="S269" s="151">
        <v>0.85370000000000001</v>
      </c>
    </row>
    <row r="270" spans="18:19" ht="15" customHeight="1" x14ac:dyDescent="0.2">
      <c r="R270" s="150" t="s">
        <v>876</v>
      </c>
      <c r="S270" s="151">
        <v>0.73020000000000007</v>
      </c>
    </row>
    <row r="271" spans="18:19" ht="15" customHeight="1" x14ac:dyDescent="0.2">
      <c r="R271" s="150" t="s">
        <v>962</v>
      </c>
      <c r="S271" s="151">
        <v>0.42750000000000005</v>
      </c>
    </row>
    <row r="272" spans="18:19" ht="15" customHeight="1" x14ac:dyDescent="0.2">
      <c r="R272" s="150" t="s">
        <v>165</v>
      </c>
      <c r="S272" s="151">
        <v>1.7119</v>
      </c>
    </row>
    <row r="273" spans="18:19" ht="15" customHeight="1" x14ac:dyDescent="0.2">
      <c r="R273" s="150" t="s">
        <v>367</v>
      </c>
      <c r="S273" s="151">
        <v>1.0563</v>
      </c>
    </row>
    <row r="274" spans="18:19" ht="15" customHeight="1" x14ac:dyDescent="0.2">
      <c r="R274" s="150" t="s">
        <v>643</v>
      </c>
      <c r="S274" s="151">
        <v>0.81640000000000001</v>
      </c>
    </row>
    <row r="275" spans="18:19" ht="15" customHeight="1" x14ac:dyDescent="0.2">
      <c r="R275" s="150" t="s">
        <v>963</v>
      </c>
      <c r="S275" s="151">
        <v>0.42750000000000005</v>
      </c>
    </row>
    <row r="276" spans="18:19" ht="15" customHeight="1" x14ac:dyDescent="0.2">
      <c r="R276" s="150" t="s">
        <v>1113</v>
      </c>
      <c r="S276" s="151">
        <v>0.90229999999999999</v>
      </c>
    </row>
    <row r="277" spans="18:19" ht="15" customHeight="1" x14ac:dyDescent="0.2">
      <c r="R277" s="150" t="s">
        <v>877</v>
      </c>
      <c r="S277" s="151">
        <v>0.73020000000000007</v>
      </c>
    </row>
    <row r="278" spans="18:19" ht="15" customHeight="1" x14ac:dyDescent="0.2">
      <c r="R278" s="150" t="s">
        <v>290</v>
      </c>
      <c r="S278" s="151">
        <v>0.9385</v>
      </c>
    </row>
    <row r="279" spans="18:19" ht="15" customHeight="1" x14ac:dyDescent="0.2">
      <c r="R279" s="150" t="s">
        <v>1272</v>
      </c>
      <c r="S279" s="151">
        <v>1.0385</v>
      </c>
    </row>
    <row r="280" spans="18:19" ht="15" customHeight="1" x14ac:dyDescent="0.2">
      <c r="R280" s="150" t="s">
        <v>1206</v>
      </c>
      <c r="S280" s="151">
        <v>0.88650000000000007</v>
      </c>
    </row>
    <row r="281" spans="18:19" ht="15" customHeight="1" x14ac:dyDescent="0.2">
      <c r="R281" s="150" t="s">
        <v>145</v>
      </c>
      <c r="S281" s="151">
        <v>0.78690000000000004</v>
      </c>
    </row>
    <row r="282" spans="18:19" ht="15" customHeight="1" x14ac:dyDescent="0.2">
      <c r="R282" s="150" t="s">
        <v>793</v>
      </c>
      <c r="S282" s="151">
        <v>0.5988</v>
      </c>
    </row>
    <row r="283" spans="18:19" ht="15" customHeight="1" x14ac:dyDescent="0.2">
      <c r="R283" s="150" t="s">
        <v>146</v>
      </c>
      <c r="S283" s="151">
        <v>0.70230000000000004</v>
      </c>
    </row>
    <row r="284" spans="18:19" ht="15" customHeight="1" x14ac:dyDescent="0.2">
      <c r="R284" s="150" t="s">
        <v>291</v>
      </c>
      <c r="S284" s="151">
        <v>0.91310000000000002</v>
      </c>
    </row>
    <row r="285" spans="18:19" ht="15" customHeight="1" x14ac:dyDescent="0.2">
      <c r="R285" s="150" t="s">
        <v>878</v>
      </c>
      <c r="S285" s="151">
        <v>0.83150000000000002</v>
      </c>
    </row>
    <row r="286" spans="18:19" ht="15" customHeight="1" x14ac:dyDescent="0.2">
      <c r="R286" s="150" t="s">
        <v>147</v>
      </c>
      <c r="S286" s="151">
        <v>0.88400000000000001</v>
      </c>
    </row>
    <row r="287" spans="18:19" ht="15" customHeight="1" x14ac:dyDescent="0.2">
      <c r="R287" s="150" t="s">
        <v>1058</v>
      </c>
      <c r="S287" s="151">
        <v>0.7661</v>
      </c>
    </row>
    <row r="288" spans="18:19" ht="15" customHeight="1" x14ac:dyDescent="0.2">
      <c r="R288" s="150" t="s">
        <v>1114</v>
      </c>
      <c r="S288" s="151">
        <v>0.87040000000000006</v>
      </c>
    </row>
    <row r="289" spans="18:19" ht="15" customHeight="1" x14ac:dyDescent="0.2">
      <c r="R289" s="150" t="s">
        <v>1207</v>
      </c>
      <c r="S289" s="151">
        <v>1.0384</v>
      </c>
    </row>
    <row r="290" spans="18:19" ht="15" customHeight="1" x14ac:dyDescent="0.2">
      <c r="R290" s="150" t="s">
        <v>556</v>
      </c>
      <c r="S290" s="151">
        <v>1.0096000000000001</v>
      </c>
    </row>
    <row r="291" spans="18:19" ht="15" customHeight="1" x14ac:dyDescent="0.2">
      <c r="R291" s="150" t="s">
        <v>723</v>
      </c>
      <c r="S291" s="151">
        <v>1.0510000000000002</v>
      </c>
    </row>
    <row r="292" spans="18:19" ht="15" customHeight="1" x14ac:dyDescent="0.2">
      <c r="R292" s="150" t="s">
        <v>794</v>
      </c>
      <c r="S292" s="151">
        <v>0.80300000000000005</v>
      </c>
    </row>
    <row r="293" spans="18:19" ht="15" customHeight="1" x14ac:dyDescent="0.2">
      <c r="R293" s="150" t="s">
        <v>918</v>
      </c>
      <c r="S293" s="151">
        <v>0.93290000000000006</v>
      </c>
    </row>
    <row r="294" spans="18:19" ht="15" customHeight="1" x14ac:dyDescent="0.2">
      <c r="R294" s="150" t="s">
        <v>795</v>
      </c>
      <c r="S294" s="151">
        <v>0.90250000000000008</v>
      </c>
    </row>
    <row r="295" spans="18:19" ht="15" customHeight="1" x14ac:dyDescent="0.2">
      <c r="R295" s="150" t="s">
        <v>1042</v>
      </c>
      <c r="S295" s="151">
        <v>0.85970000000000002</v>
      </c>
    </row>
    <row r="296" spans="18:19" ht="15" customHeight="1" x14ac:dyDescent="0.2">
      <c r="R296" s="150" t="s">
        <v>843</v>
      </c>
      <c r="S296" s="151">
        <v>0.90640000000000009</v>
      </c>
    </row>
    <row r="297" spans="18:19" ht="15" customHeight="1" x14ac:dyDescent="0.2">
      <c r="R297" s="150" t="s">
        <v>292</v>
      </c>
      <c r="S297" s="151">
        <v>0.85960000000000003</v>
      </c>
    </row>
    <row r="298" spans="18:19" ht="15" customHeight="1" x14ac:dyDescent="0.2">
      <c r="R298" s="150" t="s">
        <v>622</v>
      </c>
      <c r="S298" s="151">
        <v>1.1313</v>
      </c>
    </row>
    <row r="299" spans="18:19" ht="15" customHeight="1" x14ac:dyDescent="0.2">
      <c r="R299" s="150" t="s">
        <v>699</v>
      </c>
      <c r="S299" s="151">
        <v>0.84700000000000009</v>
      </c>
    </row>
    <row r="300" spans="18:19" ht="15" customHeight="1" x14ac:dyDescent="0.2">
      <c r="R300" s="150" t="s">
        <v>448</v>
      </c>
      <c r="S300" s="151">
        <v>0.9284</v>
      </c>
    </row>
    <row r="301" spans="18:19" ht="15" customHeight="1" x14ac:dyDescent="0.2">
      <c r="R301" s="150" t="s">
        <v>672</v>
      </c>
      <c r="S301" s="151">
        <v>0.84240000000000004</v>
      </c>
    </row>
    <row r="302" spans="18:19" ht="15" customHeight="1" x14ac:dyDescent="0.2">
      <c r="R302" s="150" t="s">
        <v>1115</v>
      </c>
      <c r="S302" s="151">
        <v>0.98640000000000005</v>
      </c>
    </row>
    <row r="303" spans="18:19" ht="15" customHeight="1" x14ac:dyDescent="0.2">
      <c r="R303" s="150" t="s">
        <v>1313</v>
      </c>
      <c r="S303" s="151">
        <v>1.1058000000000001</v>
      </c>
    </row>
    <row r="304" spans="18:19" ht="15" customHeight="1" x14ac:dyDescent="0.2">
      <c r="R304" s="150" t="s">
        <v>1023</v>
      </c>
      <c r="S304" s="151">
        <v>0.79160000000000008</v>
      </c>
    </row>
    <row r="305" spans="18:19" ht="15" customHeight="1" x14ac:dyDescent="0.2">
      <c r="R305" s="150" t="s">
        <v>919</v>
      </c>
      <c r="S305" s="151">
        <v>0.93290000000000006</v>
      </c>
    </row>
    <row r="306" spans="18:19" ht="15" customHeight="1" x14ac:dyDescent="0.2">
      <c r="R306" s="150" t="s">
        <v>796</v>
      </c>
      <c r="S306" s="151">
        <v>0.86650000000000005</v>
      </c>
    </row>
    <row r="307" spans="18:19" ht="15" customHeight="1" x14ac:dyDescent="0.2">
      <c r="R307" s="150" t="s">
        <v>1059</v>
      </c>
      <c r="S307" s="151">
        <v>0.89760000000000006</v>
      </c>
    </row>
    <row r="308" spans="18:19" ht="15" customHeight="1" x14ac:dyDescent="0.2">
      <c r="R308" s="150" t="s">
        <v>797</v>
      </c>
      <c r="S308" s="151">
        <v>0.86650000000000005</v>
      </c>
    </row>
    <row r="309" spans="18:19" ht="15" customHeight="1" x14ac:dyDescent="0.2">
      <c r="R309" s="150" t="s">
        <v>495</v>
      </c>
      <c r="S309" s="151">
        <v>0.82440000000000002</v>
      </c>
    </row>
    <row r="310" spans="18:19" ht="15" customHeight="1" x14ac:dyDescent="0.2">
      <c r="R310" s="150" t="s">
        <v>1176</v>
      </c>
      <c r="S310" s="151">
        <v>0.92070000000000007</v>
      </c>
    </row>
    <row r="311" spans="18:19" ht="15" customHeight="1" x14ac:dyDescent="0.2">
      <c r="R311" s="150" t="s">
        <v>293</v>
      </c>
      <c r="S311" s="151">
        <v>0.9385</v>
      </c>
    </row>
    <row r="312" spans="18:19" ht="15" customHeight="1" x14ac:dyDescent="0.2">
      <c r="R312" s="150" t="s">
        <v>368</v>
      </c>
      <c r="S312" s="151">
        <v>1.0061</v>
      </c>
    </row>
    <row r="313" spans="18:19" ht="15" customHeight="1" x14ac:dyDescent="0.2">
      <c r="R313" s="150" t="s">
        <v>673</v>
      </c>
      <c r="S313" s="151">
        <v>0.95269999999999999</v>
      </c>
    </row>
    <row r="314" spans="18:19" ht="15" customHeight="1" x14ac:dyDescent="0.2">
      <c r="R314" s="150" t="s">
        <v>644</v>
      </c>
      <c r="S314" s="151">
        <v>0.88400000000000001</v>
      </c>
    </row>
    <row r="315" spans="18:19" ht="15" customHeight="1" x14ac:dyDescent="0.2">
      <c r="R315" s="150" t="s">
        <v>526</v>
      </c>
      <c r="S315" s="151">
        <v>0.86890000000000001</v>
      </c>
    </row>
    <row r="316" spans="18:19" ht="15" customHeight="1" x14ac:dyDescent="0.2">
      <c r="R316" s="150" t="s">
        <v>369</v>
      </c>
      <c r="S316" s="151">
        <v>0.92710000000000004</v>
      </c>
    </row>
    <row r="317" spans="18:19" ht="15" customHeight="1" x14ac:dyDescent="0.2">
      <c r="R317" s="150" t="s">
        <v>409</v>
      </c>
      <c r="S317" s="151">
        <v>0.95290000000000008</v>
      </c>
    </row>
    <row r="318" spans="18:19" ht="15" customHeight="1" x14ac:dyDescent="0.2">
      <c r="R318" s="150" t="s">
        <v>294</v>
      </c>
      <c r="S318" s="151">
        <v>0.9385</v>
      </c>
    </row>
    <row r="319" spans="18:19" ht="15" customHeight="1" x14ac:dyDescent="0.2">
      <c r="R319" s="150" t="s">
        <v>410</v>
      </c>
      <c r="S319" s="151">
        <v>1.0085</v>
      </c>
    </row>
    <row r="320" spans="18:19" ht="15" customHeight="1" x14ac:dyDescent="0.2">
      <c r="R320" s="150" t="s">
        <v>844</v>
      </c>
      <c r="S320" s="151">
        <v>0.98030000000000006</v>
      </c>
    </row>
    <row r="321" spans="18:19" ht="15" customHeight="1" x14ac:dyDescent="0.2">
      <c r="R321" s="150" t="s">
        <v>920</v>
      </c>
      <c r="S321" s="151">
        <v>1.0931999999999999</v>
      </c>
    </row>
    <row r="322" spans="18:19" ht="15" customHeight="1" x14ac:dyDescent="0.2">
      <c r="R322" s="150" t="s">
        <v>1116</v>
      </c>
      <c r="S322" s="151">
        <v>0.98640000000000005</v>
      </c>
    </row>
    <row r="323" spans="18:19" ht="15" customHeight="1" x14ac:dyDescent="0.2">
      <c r="R323" s="150" t="s">
        <v>204</v>
      </c>
      <c r="S323" s="151">
        <v>1.0374000000000001</v>
      </c>
    </row>
    <row r="324" spans="18:19" ht="15" customHeight="1" x14ac:dyDescent="0.2">
      <c r="R324" s="150" t="s">
        <v>895</v>
      </c>
      <c r="S324" s="151">
        <v>1.1877</v>
      </c>
    </row>
    <row r="325" spans="18:19" ht="15" customHeight="1" x14ac:dyDescent="0.2">
      <c r="R325" s="150" t="s">
        <v>1060</v>
      </c>
      <c r="S325" s="151">
        <v>0.89760000000000006</v>
      </c>
    </row>
    <row r="326" spans="18:19" ht="15" customHeight="1" x14ac:dyDescent="0.2">
      <c r="R326" s="150" t="s">
        <v>1208</v>
      </c>
      <c r="S326" s="151">
        <v>0.93110000000000004</v>
      </c>
    </row>
    <row r="327" spans="18:19" ht="15" customHeight="1" x14ac:dyDescent="0.2">
      <c r="R327" s="150" t="s">
        <v>700</v>
      </c>
      <c r="S327" s="151">
        <v>0.84700000000000009</v>
      </c>
    </row>
    <row r="328" spans="18:19" ht="15" customHeight="1" x14ac:dyDescent="0.2">
      <c r="R328" s="150" t="s">
        <v>623</v>
      </c>
      <c r="S328" s="151">
        <v>1.1158000000000001</v>
      </c>
    </row>
    <row r="329" spans="18:19" ht="15" customHeight="1" x14ac:dyDescent="0.2">
      <c r="R329" s="150" t="s">
        <v>740</v>
      </c>
      <c r="S329" s="151">
        <v>0.87170000000000003</v>
      </c>
    </row>
    <row r="330" spans="18:19" ht="15" customHeight="1" x14ac:dyDescent="0.2">
      <c r="R330" s="150" t="s">
        <v>467</v>
      </c>
      <c r="S330" s="151">
        <v>0.95269999999999999</v>
      </c>
    </row>
    <row r="331" spans="18:19" ht="15" customHeight="1" x14ac:dyDescent="0.2">
      <c r="R331" s="150" t="s">
        <v>964</v>
      </c>
      <c r="S331" s="151">
        <v>0.42750000000000005</v>
      </c>
    </row>
    <row r="332" spans="18:19" ht="15" customHeight="1" x14ac:dyDescent="0.2">
      <c r="R332" s="150" t="s">
        <v>1024</v>
      </c>
      <c r="S332" s="151">
        <v>0.89780000000000004</v>
      </c>
    </row>
    <row r="333" spans="18:19" ht="15" customHeight="1" x14ac:dyDescent="0.2">
      <c r="R333" s="150" t="s">
        <v>295</v>
      </c>
      <c r="S333" s="151">
        <v>0.88790000000000002</v>
      </c>
    </row>
    <row r="334" spans="18:19" ht="15" customHeight="1" x14ac:dyDescent="0.2">
      <c r="R334" s="150" t="s">
        <v>205</v>
      </c>
      <c r="S334" s="151">
        <v>1.0374000000000001</v>
      </c>
    </row>
    <row r="335" spans="18:19" ht="15" customHeight="1" x14ac:dyDescent="0.2">
      <c r="R335" s="150" t="s">
        <v>296</v>
      </c>
      <c r="S335" s="151">
        <v>0.9385</v>
      </c>
    </row>
    <row r="336" spans="18:19" ht="15" customHeight="1" x14ac:dyDescent="0.2">
      <c r="R336" s="150" t="s">
        <v>468</v>
      </c>
      <c r="S336" s="151">
        <v>0.90410000000000001</v>
      </c>
    </row>
    <row r="337" spans="18:19" ht="15" customHeight="1" x14ac:dyDescent="0.2">
      <c r="R337" s="150" t="s">
        <v>701</v>
      </c>
      <c r="S337" s="151">
        <v>0.94380000000000008</v>
      </c>
    </row>
    <row r="338" spans="18:19" ht="15" customHeight="1" x14ac:dyDescent="0.2">
      <c r="R338" s="150" t="s">
        <v>1273</v>
      </c>
      <c r="S338" s="151">
        <v>1.0094000000000001</v>
      </c>
    </row>
    <row r="339" spans="18:19" ht="15" customHeight="1" x14ac:dyDescent="0.2">
      <c r="R339" s="150" t="s">
        <v>1314</v>
      </c>
      <c r="S339" s="151">
        <v>1.02</v>
      </c>
    </row>
    <row r="340" spans="18:19" ht="15" customHeight="1" x14ac:dyDescent="0.2">
      <c r="R340" s="150" t="s">
        <v>370</v>
      </c>
      <c r="S340" s="151">
        <v>1.0563</v>
      </c>
    </row>
    <row r="341" spans="18:19" ht="15" customHeight="1" x14ac:dyDescent="0.2">
      <c r="R341" s="150" t="s">
        <v>449</v>
      </c>
      <c r="S341" s="151">
        <v>0.90160000000000007</v>
      </c>
    </row>
    <row r="342" spans="18:19" ht="15" customHeight="1" x14ac:dyDescent="0.2">
      <c r="R342" s="150" t="s">
        <v>798</v>
      </c>
      <c r="S342" s="151">
        <v>0.9738</v>
      </c>
    </row>
    <row r="343" spans="18:19" ht="15" customHeight="1" x14ac:dyDescent="0.2">
      <c r="R343" s="150" t="s">
        <v>750</v>
      </c>
      <c r="S343" s="151">
        <v>1.1225000000000001</v>
      </c>
    </row>
    <row r="344" spans="18:19" ht="15" customHeight="1" x14ac:dyDescent="0.2">
      <c r="R344" s="150" t="s">
        <v>238</v>
      </c>
      <c r="S344" s="151">
        <v>0.89710000000000001</v>
      </c>
    </row>
    <row r="345" spans="18:19" ht="15" customHeight="1" x14ac:dyDescent="0.2">
      <c r="R345" s="150" t="s">
        <v>527</v>
      </c>
      <c r="S345" s="151">
        <v>0.76840000000000008</v>
      </c>
    </row>
    <row r="346" spans="18:19" ht="15" customHeight="1" x14ac:dyDescent="0.2">
      <c r="R346" s="150" t="s">
        <v>528</v>
      </c>
      <c r="S346" s="151">
        <v>0.76840000000000008</v>
      </c>
    </row>
    <row r="347" spans="18:19" ht="15" customHeight="1" x14ac:dyDescent="0.2">
      <c r="R347" s="150" t="s">
        <v>595</v>
      </c>
      <c r="S347" s="151">
        <v>1.0370000000000001</v>
      </c>
    </row>
    <row r="348" spans="18:19" ht="15" customHeight="1" x14ac:dyDescent="0.2">
      <c r="R348" s="150" t="s">
        <v>1315</v>
      </c>
      <c r="S348" s="151">
        <v>0.99830000000000008</v>
      </c>
    </row>
    <row r="349" spans="18:19" ht="15" customHeight="1" x14ac:dyDescent="0.2">
      <c r="R349" s="150" t="s">
        <v>297</v>
      </c>
      <c r="S349" s="151">
        <v>0.73040000000000005</v>
      </c>
    </row>
    <row r="350" spans="18:19" ht="15" customHeight="1" x14ac:dyDescent="0.2">
      <c r="R350" s="150" t="s">
        <v>1117</v>
      </c>
      <c r="S350" s="151">
        <v>0.9274</v>
      </c>
    </row>
    <row r="351" spans="18:19" ht="15" customHeight="1" x14ac:dyDescent="0.2">
      <c r="R351" s="150" t="s">
        <v>799</v>
      </c>
      <c r="S351" s="151">
        <v>0.85820000000000007</v>
      </c>
    </row>
    <row r="352" spans="18:19" ht="15" customHeight="1" x14ac:dyDescent="0.2">
      <c r="R352" s="150" t="s">
        <v>1025</v>
      </c>
      <c r="S352" s="151">
        <v>0.90690000000000004</v>
      </c>
    </row>
    <row r="353" spans="18:19" ht="15" customHeight="1" x14ac:dyDescent="0.2">
      <c r="R353" s="150" t="s">
        <v>496</v>
      </c>
      <c r="S353" s="151">
        <v>0.82440000000000002</v>
      </c>
    </row>
    <row r="354" spans="18:19" ht="15" customHeight="1" x14ac:dyDescent="0.2">
      <c r="R354" s="150" t="s">
        <v>298</v>
      </c>
      <c r="S354" s="151">
        <v>0.80100000000000005</v>
      </c>
    </row>
    <row r="355" spans="18:19" ht="15" customHeight="1" x14ac:dyDescent="0.2">
      <c r="R355" s="150" t="s">
        <v>166</v>
      </c>
      <c r="S355" s="151">
        <v>1.6454</v>
      </c>
    </row>
    <row r="356" spans="18:19" ht="15" customHeight="1" x14ac:dyDescent="0.2">
      <c r="R356" s="150" t="s">
        <v>207</v>
      </c>
      <c r="S356" s="151">
        <v>0.95410000000000006</v>
      </c>
    </row>
    <row r="357" spans="18:19" ht="15" customHeight="1" x14ac:dyDescent="0.2">
      <c r="R357" s="150" t="s">
        <v>1119</v>
      </c>
      <c r="S357" s="151">
        <v>0.79210000000000003</v>
      </c>
    </row>
    <row r="358" spans="18:19" ht="15" customHeight="1" x14ac:dyDescent="0.2">
      <c r="R358" s="150" t="s">
        <v>206</v>
      </c>
      <c r="S358" s="151">
        <v>1.0374000000000001</v>
      </c>
    </row>
    <row r="359" spans="18:19" ht="15" customHeight="1" x14ac:dyDescent="0.2">
      <c r="R359" s="150" t="s">
        <v>411</v>
      </c>
      <c r="S359" s="151">
        <v>0.90529999999999999</v>
      </c>
    </row>
    <row r="360" spans="18:19" ht="15" customHeight="1" x14ac:dyDescent="0.2">
      <c r="R360" s="150" t="s">
        <v>1118</v>
      </c>
      <c r="S360" s="151">
        <v>0.98640000000000005</v>
      </c>
    </row>
    <row r="361" spans="18:19" ht="15" customHeight="1" x14ac:dyDescent="0.2">
      <c r="R361" s="150" t="s">
        <v>110</v>
      </c>
      <c r="S361" s="151">
        <v>0.73230000000000006</v>
      </c>
    </row>
    <row r="362" spans="18:19" ht="15" customHeight="1" x14ac:dyDescent="0.2">
      <c r="R362" s="150" t="s">
        <v>751</v>
      </c>
      <c r="S362" s="151">
        <v>1.0614000000000001</v>
      </c>
    </row>
    <row r="363" spans="18:19" ht="15" customHeight="1" x14ac:dyDescent="0.2">
      <c r="R363" s="150" t="s">
        <v>921</v>
      </c>
      <c r="S363" s="151">
        <v>0.79150000000000009</v>
      </c>
    </row>
    <row r="364" spans="18:19" ht="15" customHeight="1" x14ac:dyDescent="0.2">
      <c r="R364" s="150" t="s">
        <v>239</v>
      </c>
      <c r="S364" s="151">
        <v>0.83300000000000007</v>
      </c>
    </row>
    <row r="365" spans="18:19" ht="15" customHeight="1" x14ac:dyDescent="0.2">
      <c r="R365" s="150" t="s">
        <v>581</v>
      </c>
      <c r="S365" s="151">
        <v>1.0968</v>
      </c>
    </row>
    <row r="366" spans="18:19" ht="15" customHeight="1" x14ac:dyDescent="0.2">
      <c r="R366" s="150" t="s">
        <v>724</v>
      </c>
      <c r="S366" s="151">
        <v>1.1380000000000001</v>
      </c>
    </row>
    <row r="367" spans="18:19" ht="15" customHeight="1" x14ac:dyDescent="0.2">
      <c r="R367" s="150" t="s">
        <v>111</v>
      </c>
      <c r="S367" s="151">
        <v>0.69380000000000008</v>
      </c>
    </row>
    <row r="368" spans="18:19" ht="15" customHeight="1" x14ac:dyDescent="0.2">
      <c r="R368" s="150" t="s">
        <v>133</v>
      </c>
      <c r="S368" s="151">
        <v>1.1018000000000001</v>
      </c>
    </row>
    <row r="369" spans="18:19" ht="15" customHeight="1" x14ac:dyDescent="0.2">
      <c r="R369" s="150" t="s">
        <v>1209</v>
      </c>
      <c r="S369" s="151">
        <v>1.0384</v>
      </c>
    </row>
    <row r="370" spans="18:19" ht="15" customHeight="1" x14ac:dyDescent="0.2">
      <c r="R370" s="150" t="s">
        <v>1210</v>
      </c>
      <c r="S370" s="151">
        <v>1.0384</v>
      </c>
    </row>
    <row r="371" spans="18:19" ht="15" customHeight="1" x14ac:dyDescent="0.2">
      <c r="R371" s="150" t="s">
        <v>217</v>
      </c>
      <c r="S371" s="151">
        <v>1.2948</v>
      </c>
    </row>
    <row r="372" spans="18:19" ht="15" customHeight="1" x14ac:dyDescent="0.2">
      <c r="R372" s="150" t="s">
        <v>845</v>
      </c>
      <c r="S372" s="151">
        <v>0.98030000000000006</v>
      </c>
    </row>
    <row r="373" spans="18:19" ht="15" customHeight="1" x14ac:dyDescent="0.2">
      <c r="R373" s="150" t="s">
        <v>1026</v>
      </c>
      <c r="S373" s="151">
        <v>0.83030000000000004</v>
      </c>
    </row>
    <row r="374" spans="18:19" ht="15" customHeight="1" x14ac:dyDescent="0.2">
      <c r="R374" s="150" t="s">
        <v>965</v>
      </c>
      <c r="S374" s="151">
        <v>0.42750000000000005</v>
      </c>
    </row>
    <row r="375" spans="18:19" ht="15" customHeight="1" x14ac:dyDescent="0.2">
      <c r="R375" s="150" t="s">
        <v>1211</v>
      </c>
      <c r="S375" s="151">
        <v>1.0384</v>
      </c>
    </row>
    <row r="376" spans="18:19" ht="15" customHeight="1" x14ac:dyDescent="0.2">
      <c r="R376" s="150" t="s">
        <v>1120</v>
      </c>
      <c r="S376" s="151">
        <v>0.84720000000000006</v>
      </c>
    </row>
    <row r="377" spans="18:19" ht="15" customHeight="1" x14ac:dyDescent="0.2">
      <c r="R377" s="150" t="s">
        <v>148</v>
      </c>
      <c r="S377" s="151">
        <v>0.83230000000000004</v>
      </c>
    </row>
    <row r="378" spans="18:19" ht="15" customHeight="1" x14ac:dyDescent="0.2">
      <c r="R378" s="150" t="s">
        <v>1212</v>
      </c>
      <c r="S378" s="151">
        <v>1.0384</v>
      </c>
    </row>
    <row r="379" spans="18:19" ht="15" customHeight="1" x14ac:dyDescent="0.2">
      <c r="R379" s="150" t="s">
        <v>299</v>
      </c>
      <c r="S379" s="151">
        <v>0.9385</v>
      </c>
    </row>
    <row r="380" spans="18:19" ht="15" customHeight="1" x14ac:dyDescent="0.2">
      <c r="R380" s="150" t="s">
        <v>497</v>
      </c>
      <c r="S380" s="151">
        <v>0.89190000000000003</v>
      </c>
    </row>
    <row r="381" spans="18:19" ht="15" customHeight="1" x14ac:dyDescent="0.2">
      <c r="R381" s="150" t="s">
        <v>922</v>
      </c>
      <c r="S381" s="151">
        <v>0.87540000000000007</v>
      </c>
    </row>
    <row r="382" spans="18:19" ht="15" customHeight="1" x14ac:dyDescent="0.2">
      <c r="R382" s="150" t="s">
        <v>1061</v>
      </c>
      <c r="S382" s="151">
        <v>0.88400000000000001</v>
      </c>
    </row>
    <row r="383" spans="18:19" ht="15" customHeight="1" x14ac:dyDescent="0.2">
      <c r="R383" s="150" t="s">
        <v>1293</v>
      </c>
      <c r="S383" s="151">
        <v>0.78250000000000008</v>
      </c>
    </row>
    <row r="384" spans="18:19" ht="15" customHeight="1" x14ac:dyDescent="0.2">
      <c r="R384" s="150" t="s">
        <v>624</v>
      </c>
      <c r="S384" s="151">
        <v>1.1158000000000001</v>
      </c>
    </row>
    <row r="385" spans="18:19" ht="15" customHeight="1" x14ac:dyDescent="0.2">
      <c r="R385" s="150" t="s">
        <v>240</v>
      </c>
      <c r="S385" s="151">
        <v>0.81740000000000002</v>
      </c>
    </row>
    <row r="386" spans="18:19" ht="15" customHeight="1" x14ac:dyDescent="0.2">
      <c r="R386" s="150" t="s">
        <v>1027</v>
      </c>
      <c r="S386" s="151">
        <v>0.79160000000000008</v>
      </c>
    </row>
    <row r="387" spans="18:19" ht="15" customHeight="1" x14ac:dyDescent="0.2">
      <c r="R387" s="150" t="s">
        <v>966</v>
      </c>
      <c r="S387" s="151">
        <v>0.42750000000000005</v>
      </c>
    </row>
    <row r="388" spans="18:19" ht="15" customHeight="1" x14ac:dyDescent="0.2">
      <c r="R388" s="150" t="s">
        <v>300</v>
      </c>
      <c r="S388" s="151">
        <v>0.88930000000000009</v>
      </c>
    </row>
    <row r="389" spans="18:19" ht="15" customHeight="1" x14ac:dyDescent="0.2">
      <c r="R389" s="150" t="s">
        <v>412</v>
      </c>
      <c r="S389" s="151">
        <v>0.87040000000000006</v>
      </c>
    </row>
    <row r="390" spans="18:19" ht="15" customHeight="1" x14ac:dyDescent="0.2">
      <c r="R390" s="150" t="s">
        <v>1213</v>
      </c>
      <c r="S390" s="151">
        <v>0.84140000000000004</v>
      </c>
    </row>
    <row r="391" spans="18:19" ht="15" customHeight="1" x14ac:dyDescent="0.2">
      <c r="R391" s="150" t="s">
        <v>1214</v>
      </c>
      <c r="S391" s="151">
        <v>0.98160000000000003</v>
      </c>
    </row>
    <row r="392" spans="18:19" ht="15" customHeight="1" x14ac:dyDescent="0.2">
      <c r="R392" s="150" t="s">
        <v>1316</v>
      </c>
      <c r="S392" s="151">
        <v>0.91380000000000006</v>
      </c>
    </row>
    <row r="393" spans="18:19" ht="15" customHeight="1" x14ac:dyDescent="0.2">
      <c r="R393" s="150" t="s">
        <v>371</v>
      </c>
      <c r="S393" s="151">
        <v>0.88660000000000005</v>
      </c>
    </row>
    <row r="394" spans="18:19" ht="15" customHeight="1" x14ac:dyDescent="0.2">
      <c r="R394" s="150" t="s">
        <v>645</v>
      </c>
      <c r="S394" s="151">
        <v>0.77840000000000009</v>
      </c>
    </row>
    <row r="395" spans="18:19" ht="15" customHeight="1" x14ac:dyDescent="0.2">
      <c r="R395" s="150" t="s">
        <v>301</v>
      </c>
      <c r="S395" s="151">
        <v>0.9385</v>
      </c>
    </row>
    <row r="396" spans="18:19" ht="15" customHeight="1" x14ac:dyDescent="0.2">
      <c r="R396" s="150" t="s">
        <v>800</v>
      </c>
      <c r="S396" s="151">
        <v>0.86650000000000005</v>
      </c>
    </row>
    <row r="397" spans="18:19" ht="15" customHeight="1" x14ac:dyDescent="0.2">
      <c r="R397" s="150" t="s">
        <v>1121</v>
      </c>
      <c r="S397" s="151">
        <v>0.97600000000000009</v>
      </c>
    </row>
    <row r="398" spans="18:19" ht="15" customHeight="1" x14ac:dyDescent="0.2">
      <c r="R398" s="150" t="s">
        <v>355</v>
      </c>
      <c r="S398" s="151">
        <v>0.874</v>
      </c>
    </row>
    <row r="399" spans="18:19" ht="15" customHeight="1" x14ac:dyDescent="0.2">
      <c r="R399" s="150" t="s">
        <v>674</v>
      </c>
      <c r="S399" s="151">
        <v>0.92420000000000002</v>
      </c>
    </row>
    <row r="400" spans="18:19" ht="15" customHeight="1" x14ac:dyDescent="0.2">
      <c r="R400" s="150" t="s">
        <v>801</v>
      </c>
      <c r="S400" s="151">
        <v>0.93070000000000008</v>
      </c>
    </row>
    <row r="401" spans="18:19" ht="15" customHeight="1" x14ac:dyDescent="0.2">
      <c r="R401" s="150" t="s">
        <v>846</v>
      </c>
      <c r="S401" s="151">
        <v>0.98030000000000006</v>
      </c>
    </row>
    <row r="402" spans="18:19" ht="15" customHeight="1" x14ac:dyDescent="0.2">
      <c r="R402" s="150" t="s">
        <v>923</v>
      </c>
      <c r="S402" s="151">
        <v>1.1039000000000001</v>
      </c>
    </row>
    <row r="403" spans="18:19" ht="15" customHeight="1" x14ac:dyDescent="0.2">
      <c r="R403" s="150" t="s">
        <v>1185</v>
      </c>
      <c r="S403" s="151">
        <v>1.0061</v>
      </c>
    </row>
    <row r="404" spans="18:19" ht="15" customHeight="1" x14ac:dyDescent="0.2">
      <c r="R404" s="150" t="s">
        <v>1215</v>
      </c>
      <c r="S404" s="151">
        <v>0.88650000000000007</v>
      </c>
    </row>
    <row r="405" spans="18:19" ht="15" customHeight="1" x14ac:dyDescent="0.2">
      <c r="R405" s="150" t="s">
        <v>1274</v>
      </c>
      <c r="S405" s="151">
        <v>0.98150000000000004</v>
      </c>
    </row>
    <row r="406" spans="18:19" ht="15" customHeight="1" x14ac:dyDescent="0.2">
      <c r="R406" s="150" t="s">
        <v>568</v>
      </c>
      <c r="S406" s="151">
        <v>0.98860000000000003</v>
      </c>
    </row>
    <row r="407" spans="18:19" ht="15" customHeight="1" x14ac:dyDescent="0.2">
      <c r="R407" s="150" t="s">
        <v>1216</v>
      </c>
      <c r="S407" s="151">
        <v>0.90070000000000006</v>
      </c>
    </row>
    <row r="408" spans="18:19" ht="15" customHeight="1" x14ac:dyDescent="0.2">
      <c r="R408" s="150" t="s">
        <v>1217</v>
      </c>
      <c r="S408" s="151">
        <v>1.0384</v>
      </c>
    </row>
    <row r="409" spans="18:19" ht="15" customHeight="1" x14ac:dyDescent="0.2">
      <c r="R409" s="150" t="s">
        <v>167</v>
      </c>
      <c r="S409" s="151">
        <v>1.0917000000000001</v>
      </c>
    </row>
    <row r="410" spans="18:19" ht="15" customHeight="1" x14ac:dyDescent="0.2">
      <c r="R410" s="150" t="s">
        <v>302</v>
      </c>
      <c r="S410" s="151">
        <v>0.9385</v>
      </c>
    </row>
    <row r="411" spans="18:19" ht="15" customHeight="1" x14ac:dyDescent="0.2">
      <c r="R411" s="150" t="s">
        <v>847</v>
      </c>
      <c r="S411" s="151">
        <v>0.89910000000000001</v>
      </c>
    </row>
    <row r="412" spans="18:19" ht="15" customHeight="1" x14ac:dyDescent="0.2">
      <c r="R412" s="150" t="s">
        <v>241</v>
      </c>
      <c r="S412" s="151">
        <v>0.83030000000000004</v>
      </c>
    </row>
    <row r="413" spans="18:19" ht="15" customHeight="1" x14ac:dyDescent="0.2">
      <c r="R413" s="150" t="s">
        <v>498</v>
      </c>
      <c r="S413" s="151">
        <v>0.95290000000000008</v>
      </c>
    </row>
    <row r="414" spans="18:19" ht="15" customHeight="1" x14ac:dyDescent="0.2">
      <c r="R414" s="150" t="s">
        <v>1122</v>
      </c>
      <c r="S414" s="151">
        <v>0.97600000000000009</v>
      </c>
    </row>
    <row r="415" spans="18:19" ht="15" customHeight="1" x14ac:dyDescent="0.2">
      <c r="R415" s="150" t="s">
        <v>1340</v>
      </c>
      <c r="S415" s="151">
        <v>0.91739999999999999</v>
      </c>
    </row>
    <row r="416" spans="18:19" ht="15" customHeight="1" x14ac:dyDescent="0.2">
      <c r="R416" s="150" t="s">
        <v>149</v>
      </c>
      <c r="S416" s="151">
        <v>0.84930000000000005</v>
      </c>
    </row>
    <row r="417" spans="18:19" ht="15" customHeight="1" x14ac:dyDescent="0.2">
      <c r="R417" s="150" t="s">
        <v>802</v>
      </c>
      <c r="S417" s="151">
        <v>0.92470000000000008</v>
      </c>
    </row>
    <row r="418" spans="18:19" ht="15" customHeight="1" x14ac:dyDescent="0.2">
      <c r="R418" s="150" t="s">
        <v>803</v>
      </c>
      <c r="S418" s="151">
        <v>0.90250000000000008</v>
      </c>
    </row>
    <row r="419" spans="18:19" ht="15" customHeight="1" x14ac:dyDescent="0.2">
      <c r="R419" s="150" t="s">
        <v>848</v>
      </c>
      <c r="S419" s="151">
        <v>0.90640000000000009</v>
      </c>
    </row>
    <row r="420" spans="18:19" ht="15" customHeight="1" x14ac:dyDescent="0.2">
      <c r="R420" s="150" t="s">
        <v>356</v>
      </c>
      <c r="S420" s="151">
        <v>0.88900000000000001</v>
      </c>
    </row>
    <row r="421" spans="18:19" ht="15" customHeight="1" x14ac:dyDescent="0.2">
      <c r="R421" s="150" t="s">
        <v>596</v>
      </c>
      <c r="S421" s="151">
        <v>1.1046</v>
      </c>
    </row>
    <row r="422" spans="18:19" ht="15" customHeight="1" x14ac:dyDescent="0.2">
      <c r="R422" s="150" t="s">
        <v>112</v>
      </c>
      <c r="S422" s="151">
        <v>0.6643</v>
      </c>
    </row>
    <row r="423" spans="18:19" ht="15" customHeight="1" x14ac:dyDescent="0.2">
      <c r="R423" s="150" t="s">
        <v>242</v>
      </c>
      <c r="S423" s="151">
        <v>0.90870000000000006</v>
      </c>
    </row>
    <row r="424" spans="18:19" ht="15" customHeight="1" x14ac:dyDescent="0.2">
      <c r="R424" s="150" t="s">
        <v>1218</v>
      </c>
      <c r="S424" s="151">
        <v>0.84140000000000004</v>
      </c>
    </row>
    <row r="425" spans="18:19" ht="15" customHeight="1" x14ac:dyDescent="0.2">
      <c r="R425" s="150" t="s">
        <v>208</v>
      </c>
      <c r="S425" s="151">
        <v>1.0374000000000001</v>
      </c>
    </row>
    <row r="426" spans="18:19" ht="15" customHeight="1" x14ac:dyDescent="0.2">
      <c r="R426" s="150" t="s">
        <v>725</v>
      </c>
      <c r="S426" s="151">
        <v>1.085</v>
      </c>
    </row>
    <row r="427" spans="18:19" ht="15" customHeight="1" x14ac:dyDescent="0.2">
      <c r="R427" s="150" t="s">
        <v>1219</v>
      </c>
      <c r="S427" s="151">
        <v>0.90250000000000008</v>
      </c>
    </row>
    <row r="428" spans="18:19" ht="15" customHeight="1" x14ac:dyDescent="0.2">
      <c r="R428" s="150" t="s">
        <v>303</v>
      </c>
      <c r="S428" s="151">
        <v>0.79949999999999999</v>
      </c>
    </row>
    <row r="429" spans="18:19" ht="15" customHeight="1" x14ac:dyDescent="0.2">
      <c r="R429" s="150" t="s">
        <v>695</v>
      </c>
      <c r="S429" s="151">
        <v>0.88160000000000005</v>
      </c>
    </row>
    <row r="430" spans="18:19" ht="15" customHeight="1" x14ac:dyDescent="0.2">
      <c r="R430" s="150" t="s">
        <v>1123</v>
      </c>
      <c r="S430" s="151">
        <v>0.85389999999999999</v>
      </c>
    </row>
    <row r="431" spans="18:19" ht="15" customHeight="1" x14ac:dyDescent="0.2">
      <c r="R431" s="150" t="s">
        <v>1220</v>
      </c>
      <c r="S431" s="151">
        <v>0.93110000000000004</v>
      </c>
    </row>
    <row r="432" spans="18:19" ht="15" customHeight="1" x14ac:dyDescent="0.2">
      <c r="R432" s="150" t="s">
        <v>879</v>
      </c>
      <c r="S432" s="151">
        <v>0.91050000000000009</v>
      </c>
    </row>
    <row r="433" spans="18:19" ht="15" customHeight="1" x14ac:dyDescent="0.2">
      <c r="R433" s="150" t="s">
        <v>1062</v>
      </c>
      <c r="S433" s="151">
        <v>0.73699999999999999</v>
      </c>
    </row>
    <row r="434" spans="18:19" ht="15" customHeight="1" x14ac:dyDescent="0.2">
      <c r="R434" s="150" t="s">
        <v>832</v>
      </c>
      <c r="S434" s="151">
        <v>0.78810000000000002</v>
      </c>
    </row>
    <row r="435" spans="18:19" ht="15" customHeight="1" x14ac:dyDescent="0.2">
      <c r="R435" s="150" t="s">
        <v>1186</v>
      </c>
      <c r="S435" s="151">
        <v>1.0061</v>
      </c>
    </row>
    <row r="436" spans="18:19" ht="15" customHeight="1" x14ac:dyDescent="0.2">
      <c r="R436" s="150" t="s">
        <v>150</v>
      </c>
      <c r="S436" s="151">
        <v>0.83230000000000004</v>
      </c>
    </row>
    <row r="437" spans="18:19" ht="15" customHeight="1" x14ac:dyDescent="0.2">
      <c r="R437" s="150" t="s">
        <v>499</v>
      </c>
      <c r="S437" s="151">
        <v>0.95290000000000008</v>
      </c>
    </row>
    <row r="438" spans="18:19" ht="15" customHeight="1" x14ac:dyDescent="0.2">
      <c r="R438" s="150" t="s">
        <v>529</v>
      </c>
      <c r="S438" s="151">
        <v>0.83700000000000008</v>
      </c>
    </row>
    <row r="439" spans="18:19" ht="15" customHeight="1" x14ac:dyDescent="0.2">
      <c r="R439" s="150" t="s">
        <v>1124</v>
      </c>
      <c r="S439" s="151">
        <v>0.9224</v>
      </c>
    </row>
    <row r="440" spans="18:19" ht="15" customHeight="1" x14ac:dyDescent="0.2">
      <c r="R440" s="150" t="s">
        <v>1317</v>
      </c>
      <c r="S440" s="151">
        <v>1.1058000000000001</v>
      </c>
    </row>
    <row r="441" spans="18:19" ht="15" customHeight="1" x14ac:dyDescent="0.2">
      <c r="R441" s="150" t="s">
        <v>675</v>
      </c>
      <c r="S441" s="151">
        <v>0.84240000000000004</v>
      </c>
    </row>
    <row r="442" spans="18:19" ht="15" customHeight="1" x14ac:dyDescent="0.2">
      <c r="R442" s="150" t="s">
        <v>849</v>
      </c>
      <c r="S442" s="151">
        <v>0.88660000000000005</v>
      </c>
    </row>
    <row r="443" spans="18:19" ht="15" customHeight="1" x14ac:dyDescent="0.2">
      <c r="R443" s="150" t="s">
        <v>1221</v>
      </c>
      <c r="S443" s="151">
        <v>0.98160000000000003</v>
      </c>
    </row>
    <row r="444" spans="18:19" ht="15" customHeight="1" x14ac:dyDescent="0.2">
      <c r="R444" s="150" t="s">
        <v>500</v>
      </c>
      <c r="S444" s="151">
        <v>0.86040000000000005</v>
      </c>
    </row>
    <row r="445" spans="18:19" ht="15" customHeight="1" x14ac:dyDescent="0.2">
      <c r="R445" s="150" t="s">
        <v>1028</v>
      </c>
      <c r="S445" s="151">
        <v>0.91780000000000006</v>
      </c>
    </row>
    <row r="446" spans="18:19" ht="15" customHeight="1" x14ac:dyDescent="0.2">
      <c r="R446" s="150" t="s">
        <v>1125</v>
      </c>
      <c r="S446" s="151">
        <v>0.80130000000000001</v>
      </c>
    </row>
    <row r="447" spans="18:19" ht="15" customHeight="1" x14ac:dyDescent="0.2">
      <c r="R447" s="150" t="s">
        <v>372</v>
      </c>
      <c r="S447" s="151">
        <v>1.0563</v>
      </c>
    </row>
    <row r="448" spans="18:19" ht="15" customHeight="1" x14ac:dyDescent="0.2">
      <c r="R448" s="150" t="s">
        <v>450</v>
      </c>
      <c r="S448" s="151">
        <v>0.82380000000000009</v>
      </c>
    </row>
    <row r="449" spans="18:19" ht="15" customHeight="1" x14ac:dyDescent="0.2">
      <c r="R449" s="150" t="s">
        <v>1126</v>
      </c>
      <c r="S449" s="151">
        <v>0.85370000000000001</v>
      </c>
    </row>
    <row r="450" spans="18:19" ht="15" customHeight="1" x14ac:dyDescent="0.2">
      <c r="R450" s="150" t="s">
        <v>967</v>
      </c>
      <c r="S450" s="151">
        <v>0.40640000000000004</v>
      </c>
    </row>
    <row r="451" spans="18:19" ht="15" customHeight="1" x14ac:dyDescent="0.2">
      <c r="R451" s="150" t="s">
        <v>968</v>
      </c>
      <c r="S451" s="151">
        <v>0.37970000000000004</v>
      </c>
    </row>
    <row r="452" spans="18:19" ht="15" customHeight="1" x14ac:dyDescent="0.2">
      <c r="R452" s="150" t="s">
        <v>969</v>
      </c>
      <c r="S452" s="151">
        <v>0.40640000000000004</v>
      </c>
    </row>
    <row r="453" spans="18:19" ht="15" customHeight="1" x14ac:dyDescent="0.2">
      <c r="R453" s="150" t="s">
        <v>970</v>
      </c>
      <c r="S453" s="151">
        <v>0.42750000000000005</v>
      </c>
    </row>
    <row r="454" spans="18:19" ht="15" customHeight="1" x14ac:dyDescent="0.2">
      <c r="R454" s="150" t="s">
        <v>804</v>
      </c>
      <c r="S454" s="151">
        <v>0.84090000000000009</v>
      </c>
    </row>
    <row r="455" spans="18:19" ht="15" customHeight="1" x14ac:dyDescent="0.2">
      <c r="R455" s="150" t="s">
        <v>243</v>
      </c>
      <c r="S455" s="151">
        <v>0.80940000000000001</v>
      </c>
    </row>
    <row r="456" spans="18:19" ht="15" customHeight="1" x14ac:dyDescent="0.2">
      <c r="R456" s="150" t="s">
        <v>971</v>
      </c>
      <c r="S456" s="151">
        <v>0.42750000000000005</v>
      </c>
    </row>
    <row r="457" spans="18:19" ht="15" customHeight="1" x14ac:dyDescent="0.2">
      <c r="R457" s="150" t="s">
        <v>451</v>
      </c>
      <c r="S457" s="151">
        <v>0.9284</v>
      </c>
    </row>
    <row r="458" spans="18:19" ht="15" customHeight="1" x14ac:dyDescent="0.2">
      <c r="R458" s="150" t="s">
        <v>304</v>
      </c>
      <c r="S458" s="151">
        <v>0.9385</v>
      </c>
    </row>
    <row r="459" spans="18:19" ht="15" customHeight="1" x14ac:dyDescent="0.2">
      <c r="R459" s="150" t="s">
        <v>113</v>
      </c>
      <c r="S459" s="151">
        <v>0.75560000000000005</v>
      </c>
    </row>
    <row r="460" spans="18:19" ht="15" customHeight="1" x14ac:dyDescent="0.2">
      <c r="R460" s="150" t="s">
        <v>305</v>
      </c>
      <c r="S460" s="151">
        <v>0.90329999999999999</v>
      </c>
    </row>
    <row r="461" spans="18:19" ht="15" customHeight="1" x14ac:dyDescent="0.2">
      <c r="R461" s="150" t="s">
        <v>702</v>
      </c>
      <c r="S461" s="151">
        <v>0.91110000000000002</v>
      </c>
    </row>
    <row r="462" spans="18:19" ht="15" customHeight="1" x14ac:dyDescent="0.2">
      <c r="R462" s="150" t="s">
        <v>1063</v>
      </c>
      <c r="S462" s="151">
        <v>0.71000000000000008</v>
      </c>
    </row>
    <row r="463" spans="18:19" ht="15" customHeight="1" x14ac:dyDescent="0.2">
      <c r="R463" s="150" t="s">
        <v>413</v>
      </c>
      <c r="S463" s="151">
        <v>1.0168000000000001</v>
      </c>
    </row>
    <row r="464" spans="18:19" ht="15" customHeight="1" x14ac:dyDescent="0.2">
      <c r="R464" s="150" t="s">
        <v>703</v>
      </c>
      <c r="S464" s="151">
        <v>0.91110000000000002</v>
      </c>
    </row>
    <row r="465" spans="18:19" ht="15" customHeight="1" x14ac:dyDescent="0.2">
      <c r="R465" s="150" t="s">
        <v>850</v>
      </c>
      <c r="S465" s="151">
        <v>0.95290000000000008</v>
      </c>
    </row>
    <row r="466" spans="18:19" ht="15" customHeight="1" x14ac:dyDescent="0.2">
      <c r="R466" s="150" t="s">
        <v>1064</v>
      </c>
      <c r="S466" s="151">
        <v>0.85960000000000003</v>
      </c>
    </row>
    <row r="467" spans="18:19" ht="15" customHeight="1" x14ac:dyDescent="0.2">
      <c r="R467" s="150" t="s">
        <v>582</v>
      </c>
      <c r="S467" s="151">
        <v>0.99930000000000008</v>
      </c>
    </row>
    <row r="468" spans="18:19" ht="15" customHeight="1" x14ac:dyDescent="0.2">
      <c r="R468" s="150" t="s">
        <v>583</v>
      </c>
      <c r="S468" s="151">
        <v>0.99930000000000008</v>
      </c>
    </row>
    <row r="469" spans="18:19" ht="15" customHeight="1" x14ac:dyDescent="0.2">
      <c r="R469" s="150" t="s">
        <v>1294</v>
      </c>
      <c r="S469" s="151">
        <v>0.90070000000000006</v>
      </c>
    </row>
    <row r="470" spans="18:19" ht="15" customHeight="1" x14ac:dyDescent="0.2">
      <c r="R470" s="150" t="s">
        <v>1222</v>
      </c>
      <c r="S470" s="151">
        <v>0.90250000000000008</v>
      </c>
    </row>
    <row r="471" spans="18:19" ht="15" customHeight="1" x14ac:dyDescent="0.2">
      <c r="R471" s="150" t="s">
        <v>414</v>
      </c>
      <c r="S471" s="151">
        <v>1.0168000000000001</v>
      </c>
    </row>
    <row r="472" spans="18:19" ht="15" customHeight="1" x14ac:dyDescent="0.2">
      <c r="R472" s="150" t="s">
        <v>501</v>
      </c>
      <c r="S472" s="151">
        <v>0.82440000000000002</v>
      </c>
    </row>
    <row r="473" spans="18:19" ht="15" customHeight="1" x14ac:dyDescent="0.2">
      <c r="R473" s="150" t="s">
        <v>646</v>
      </c>
      <c r="S473" s="151">
        <v>0.82210000000000005</v>
      </c>
    </row>
    <row r="474" spans="18:19" ht="15" customHeight="1" x14ac:dyDescent="0.2">
      <c r="R474" s="150" t="s">
        <v>1295</v>
      </c>
      <c r="S474" s="151">
        <v>0.7873</v>
      </c>
    </row>
    <row r="475" spans="18:19" ht="15" customHeight="1" x14ac:dyDescent="0.2">
      <c r="R475" s="150" t="s">
        <v>1223</v>
      </c>
      <c r="S475" s="151">
        <v>0.93110000000000004</v>
      </c>
    </row>
    <row r="476" spans="18:19" ht="15" customHeight="1" x14ac:dyDescent="0.2">
      <c r="R476" s="150" t="s">
        <v>306</v>
      </c>
      <c r="S476" s="151">
        <v>0.9385</v>
      </c>
    </row>
    <row r="477" spans="18:19" ht="15" customHeight="1" x14ac:dyDescent="0.2">
      <c r="R477" s="150" t="s">
        <v>502</v>
      </c>
      <c r="S477" s="151">
        <v>0.69720000000000004</v>
      </c>
    </row>
    <row r="478" spans="18:19" ht="15" customHeight="1" x14ac:dyDescent="0.2">
      <c r="R478" s="150" t="s">
        <v>1127</v>
      </c>
      <c r="S478" s="151">
        <v>0.85770000000000002</v>
      </c>
    </row>
    <row r="479" spans="18:19" ht="15" customHeight="1" x14ac:dyDescent="0.2">
      <c r="R479" s="150" t="s">
        <v>569</v>
      </c>
      <c r="S479" s="151">
        <v>0.95230000000000004</v>
      </c>
    </row>
    <row r="480" spans="18:19" ht="15" customHeight="1" x14ac:dyDescent="0.2">
      <c r="R480" s="150" t="s">
        <v>307</v>
      </c>
      <c r="S480" s="151">
        <v>0.80859999999999999</v>
      </c>
    </row>
    <row r="481" spans="18:19" ht="15" customHeight="1" x14ac:dyDescent="0.2">
      <c r="R481" s="150" t="s">
        <v>1128</v>
      </c>
      <c r="S481" s="151">
        <v>0.97600000000000009</v>
      </c>
    </row>
    <row r="482" spans="18:19" ht="15" customHeight="1" x14ac:dyDescent="0.2">
      <c r="R482" s="150" t="s">
        <v>415</v>
      </c>
      <c r="S482" s="151">
        <v>0.87040000000000006</v>
      </c>
    </row>
    <row r="483" spans="18:19" ht="15" customHeight="1" x14ac:dyDescent="0.2">
      <c r="R483" s="150" t="s">
        <v>452</v>
      </c>
      <c r="S483" s="151">
        <v>0.94380000000000008</v>
      </c>
    </row>
    <row r="484" spans="18:19" ht="15" customHeight="1" x14ac:dyDescent="0.2">
      <c r="R484" s="150" t="s">
        <v>647</v>
      </c>
      <c r="S484" s="151">
        <v>0.82210000000000005</v>
      </c>
    </row>
    <row r="485" spans="18:19" ht="15" customHeight="1" x14ac:dyDescent="0.2">
      <c r="R485" s="150" t="s">
        <v>1224</v>
      </c>
      <c r="S485" s="151">
        <v>0.89900000000000002</v>
      </c>
    </row>
    <row r="486" spans="18:19" ht="15" customHeight="1" x14ac:dyDescent="0.2">
      <c r="R486" s="150" t="s">
        <v>218</v>
      </c>
      <c r="S486" s="151">
        <v>1.0961000000000001</v>
      </c>
    </row>
    <row r="487" spans="18:19" ht="15" customHeight="1" x14ac:dyDescent="0.2">
      <c r="R487" s="150" t="s">
        <v>469</v>
      </c>
      <c r="S487" s="151">
        <v>0.86199999999999999</v>
      </c>
    </row>
    <row r="488" spans="18:19" ht="15" customHeight="1" x14ac:dyDescent="0.2">
      <c r="R488" s="150" t="s">
        <v>972</v>
      </c>
      <c r="S488" s="151">
        <v>0.42450000000000004</v>
      </c>
    </row>
    <row r="489" spans="18:19" ht="15" customHeight="1" x14ac:dyDescent="0.2">
      <c r="R489" s="150" t="s">
        <v>1065</v>
      </c>
      <c r="S489" s="151">
        <v>0.70400000000000007</v>
      </c>
    </row>
    <row r="490" spans="18:19" ht="15" customHeight="1" x14ac:dyDescent="0.2">
      <c r="R490" s="150" t="s">
        <v>1129</v>
      </c>
      <c r="S490" s="151">
        <v>0.9900000000000001</v>
      </c>
    </row>
    <row r="491" spans="18:19" ht="15" customHeight="1" x14ac:dyDescent="0.2">
      <c r="R491" s="150" t="s">
        <v>805</v>
      </c>
      <c r="S491" s="151">
        <v>0.8669</v>
      </c>
    </row>
    <row r="492" spans="18:19" ht="15" customHeight="1" x14ac:dyDescent="0.2">
      <c r="R492" s="150" t="s">
        <v>308</v>
      </c>
      <c r="S492" s="151">
        <v>0.9385</v>
      </c>
    </row>
    <row r="493" spans="18:19" ht="15" customHeight="1" x14ac:dyDescent="0.2">
      <c r="R493" s="150" t="s">
        <v>503</v>
      </c>
      <c r="S493" s="151">
        <v>0.9002</v>
      </c>
    </row>
    <row r="494" spans="18:19" ht="15" customHeight="1" x14ac:dyDescent="0.2">
      <c r="R494" s="150" t="s">
        <v>806</v>
      </c>
      <c r="S494" s="151">
        <v>0.8669</v>
      </c>
    </row>
    <row r="495" spans="18:19" ht="15" customHeight="1" x14ac:dyDescent="0.2">
      <c r="R495" s="150" t="s">
        <v>416</v>
      </c>
      <c r="S495" s="151">
        <v>1.0168000000000001</v>
      </c>
    </row>
    <row r="496" spans="18:19" ht="15" customHeight="1" x14ac:dyDescent="0.2">
      <c r="R496" s="150" t="s">
        <v>625</v>
      </c>
      <c r="S496" s="151">
        <v>1.1313</v>
      </c>
    </row>
    <row r="497" spans="18:19" ht="15" customHeight="1" x14ac:dyDescent="0.2">
      <c r="R497" s="150" t="s">
        <v>1225</v>
      </c>
      <c r="S497" s="151">
        <v>0.93110000000000004</v>
      </c>
    </row>
    <row r="498" spans="18:19" ht="15" customHeight="1" x14ac:dyDescent="0.2">
      <c r="R498" s="150" t="s">
        <v>114</v>
      </c>
      <c r="S498" s="151">
        <v>0.6643</v>
      </c>
    </row>
    <row r="499" spans="18:19" ht="15" customHeight="1" x14ac:dyDescent="0.2">
      <c r="R499" s="150" t="s">
        <v>309</v>
      </c>
      <c r="S499" s="151">
        <v>0.9385</v>
      </c>
    </row>
    <row r="500" spans="18:19" ht="15" customHeight="1" x14ac:dyDescent="0.2">
      <c r="R500" s="150" t="s">
        <v>373</v>
      </c>
      <c r="S500" s="151">
        <v>0.9456</v>
      </c>
    </row>
    <row r="501" spans="18:19" ht="15" customHeight="1" x14ac:dyDescent="0.2">
      <c r="R501" s="150" t="s">
        <v>504</v>
      </c>
      <c r="S501" s="151">
        <v>0.87040000000000006</v>
      </c>
    </row>
    <row r="502" spans="18:19" ht="15" customHeight="1" x14ac:dyDescent="0.2">
      <c r="R502" s="150" t="s">
        <v>752</v>
      </c>
      <c r="S502" s="151">
        <v>0.93380000000000007</v>
      </c>
    </row>
    <row r="503" spans="18:19" ht="15" customHeight="1" x14ac:dyDescent="0.2">
      <c r="R503" s="150" t="s">
        <v>244</v>
      </c>
      <c r="S503" s="151">
        <v>0.90480000000000005</v>
      </c>
    </row>
    <row r="504" spans="18:19" ht="15" customHeight="1" x14ac:dyDescent="0.2">
      <c r="R504" s="150" t="s">
        <v>1066</v>
      </c>
      <c r="S504" s="151">
        <v>0.89760000000000006</v>
      </c>
    </row>
    <row r="505" spans="18:19" ht="15" customHeight="1" x14ac:dyDescent="0.2">
      <c r="R505" s="150" t="s">
        <v>1130</v>
      </c>
      <c r="S505" s="151">
        <v>0.83430000000000004</v>
      </c>
    </row>
    <row r="506" spans="18:19" ht="15" customHeight="1" x14ac:dyDescent="0.2">
      <c r="R506" s="150" t="s">
        <v>245</v>
      </c>
      <c r="S506" s="151">
        <v>0.79200000000000004</v>
      </c>
    </row>
    <row r="507" spans="18:19" ht="15" customHeight="1" x14ac:dyDescent="0.2">
      <c r="R507" s="150" t="s">
        <v>246</v>
      </c>
      <c r="S507" s="151">
        <v>0.90480000000000005</v>
      </c>
    </row>
    <row r="508" spans="18:19" ht="15" customHeight="1" x14ac:dyDescent="0.2">
      <c r="R508" s="150" t="s">
        <v>715</v>
      </c>
      <c r="S508" s="151">
        <v>0.99460000000000004</v>
      </c>
    </row>
    <row r="509" spans="18:19" ht="15" customHeight="1" x14ac:dyDescent="0.2">
      <c r="R509" s="150" t="s">
        <v>648</v>
      </c>
      <c r="S509" s="151">
        <v>0.81640000000000001</v>
      </c>
    </row>
    <row r="510" spans="18:19" ht="15" customHeight="1" x14ac:dyDescent="0.2">
      <c r="R510" s="150" t="s">
        <v>851</v>
      </c>
      <c r="S510" s="151">
        <v>0.98030000000000006</v>
      </c>
    </row>
    <row r="511" spans="18:19" ht="15" customHeight="1" x14ac:dyDescent="0.2">
      <c r="R511" s="150" t="s">
        <v>807</v>
      </c>
      <c r="S511" s="151">
        <v>0.80300000000000005</v>
      </c>
    </row>
    <row r="512" spans="18:19" ht="15" customHeight="1" x14ac:dyDescent="0.2">
      <c r="R512" s="150" t="s">
        <v>347</v>
      </c>
      <c r="S512" s="151">
        <v>1.2767000000000002</v>
      </c>
    </row>
    <row r="513" spans="18:19" ht="15" customHeight="1" x14ac:dyDescent="0.2">
      <c r="R513" s="150" t="s">
        <v>1131</v>
      </c>
      <c r="S513" s="151">
        <v>0.96060000000000001</v>
      </c>
    </row>
    <row r="514" spans="18:19" ht="15" customHeight="1" x14ac:dyDescent="0.2">
      <c r="R514" s="150" t="s">
        <v>1226</v>
      </c>
      <c r="S514" s="151">
        <v>0.93110000000000004</v>
      </c>
    </row>
    <row r="515" spans="18:19" ht="15" customHeight="1" x14ac:dyDescent="0.2">
      <c r="R515" s="150" t="s">
        <v>973</v>
      </c>
      <c r="S515" s="151">
        <v>0.35420000000000001</v>
      </c>
    </row>
    <row r="516" spans="18:19" ht="15" customHeight="1" x14ac:dyDescent="0.2">
      <c r="R516" s="150" t="s">
        <v>1029</v>
      </c>
      <c r="S516" s="151">
        <v>0.84030000000000005</v>
      </c>
    </row>
    <row r="517" spans="18:19" ht="15" customHeight="1" x14ac:dyDescent="0.2">
      <c r="R517" s="150" t="s">
        <v>115</v>
      </c>
      <c r="S517" s="151">
        <v>0.6643</v>
      </c>
    </row>
    <row r="518" spans="18:19" ht="15" customHeight="1" x14ac:dyDescent="0.2">
      <c r="R518" s="150" t="s">
        <v>310</v>
      </c>
      <c r="S518" s="151">
        <v>0.72940000000000005</v>
      </c>
    </row>
    <row r="519" spans="18:19" ht="15" customHeight="1" x14ac:dyDescent="0.2">
      <c r="R519" s="150" t="s">
        <v>626</v>
      </c>
      <c r="S519" s="151">
        <v>0.91670000000000007</v>
      </c>
    </row>
    <row r="520" spans="18:19" ht="15" customHeight="1" x14ac:dyDescent="0.2">
      <c r="R520" s="150" t="s">
        <v>417</v>
      </c>
      <c r="S520" s="151">
        <v>0.94030000000000002</v>
      </c>
    </row>
    <row r="521" spans="18:19" ht="15" customHeight="1" x14ac:dyDescent="0.2">
      <c r="R521" s="150" t="s">
        <v>570</v>
      </c>
      <c r="S521" s="151">
        <v>0.95230000000000004</v>
      </c>
    </row>
    <row r="522" spans="18:19" ht="15" customHeight="1" x14ac:dyDescent="0.2">
      <c r="R522" s="150" t="s">
        <v>704</v>
      </c>
      <c r="S522" s="151">
        <v>0.91110000000000002</v>
      </c>
    </row>
    <row r="523" spans="18:19" ht="15" customHeight="1" x14ac:dyDescent="0.2">
      <c r="R523" s="150" t="s">
        <v>726</v>
      </c>
      <c r="S523" s="151">
        <v>1.2825</v>
      </c>
    </row>
    <row r="524" spans="18:19" ht="15" customHeight="1" x14ac:dyDescent="0.2">
      <c r="R524" s="150" t="s">
        <v>1132</v>
      </c>
      <c r="S524" s="151">
        <v>0.79210000000000003</v>
      </c>
    </row>
    <row r="525" spans="18:19" ht="15" customHeight="1" x14ac:dyDescent="0.2">
      <c r="R525" s="150" t="s">
        <v>974</v>
      </c>
      <c r="S525" s="151">
        <v>0.42750000000000005</v>
      </c>
    </row>
    <row r="526" spans="18:19" ht="15" customHeight="1" x14ac:dyDescent="0.2">
      <c r="R526" s="150" t="s">
        <v>1133</v>
      </c>
      <c r="S526" s="151">
        <v>0.98640000000000005</v>
      </c>
    </row>
    <row r="527" spans="18:19" ht="15" customHeight="1" x14ac:dyDescent="0.2">
      <c r="R527" s="150" t="s">
        <v>727</v>
      </c>
      <c r="S527" s="151">
        <v>1.1380000000000001</v>
      </c>
    </row>
    <row r="528" spans="18:19" ht="15" customHeight="1" x14ac:dyDescent="0.2">
      <c r="R528" s="150" t="s">
        <v>530</v>
      </c>
      <c r="S528" s="151">
        <v>0.77880000000000005</v>
      </c>
    </row>
    <row r="529" spans="18:19" ht="15" customHeight="1" x14ac:dyDescent="0.2">
      <c r="R529" s="150" t="s">
        <v>531</v>
      </c>
      <c r="S529" s="151">
        <v>0.76840000000000008</v>
      </c>
    </row>
    <row r="530" spans="18:19" ht="15" customHeight="1" x14ac:dyDescent="0.2">
      <c r="R530" s="150" t="s">
        <v>168</v>
      </c>
      <c r="S530" s="151">
        <v>0.88250000000000006</v>
      </c>
    </row>
    <row r="531" spans="18:19" ht="15" customHeight="1" x14ac:dyDescent="0.2">
      <c r="R531" s="150" t="s">
        <v>247</v>
      </c>
      <c r="S531" s="151">
        <v>0.85270000000000001</v>
      </c>
    </row>
    <row r="532" spans="18:19" ht="15" customHeight="1" x14ac:dyDescent="0.2">
      <c r="R532" s="150" t="s">
        <v>597</v>
      </c>
      <c r="S532" s="151">
        <v>1.0370000000000001</v>
      </c>
    </row>
    <row r="533" spans="18:19" ht="15" customHeight="1" x14ac:dyDescent="0.2">
      <c r="R533" s="150" t="s">
        <v>1318</v>
      </c>
      <c r="S533" s="151">
        <v>1.1058000000000001</v>
      </c>
    </row>
    <row r="534" spans="18:19" ht="15" customHeight="1" x14ac:dyDescent="0.2">
      <c r="R534" s="150" t="s">
        <v>808</v>
      </c>
      <c r="S534" s="151">
        <v>0.92470000000000008</v>
      </c>
    </row>
    <row r="535" spans="18:19" ht="15" customHeight="1" x14ac:dyDescent="0.2">
      <c r="R535" s="150" t="s">
        <v>1134</v>
      </c>
      <c r="S535" s="151">
        <v>0.78120000000000001</v>
      </c>
    </row>
    <row r="536" spans="18:19" ht="15" customHeight="1" x14ac:dyDescent="0.2">
      <c r="R536" s="150" t="s">
        <v>975</v>
      </c>
      <c r="S536" s="151">
        <v>0.34360000000000002</v>
      </c>
    </row>
    <row r="537" spans="18:19" ht="15" customHeight="1" x14ac:dyDescent="0.2">
      <c r="R537" s="150" t="s">
        <v>627</v>
      </c>
      <c r="S537" s="151">
        <v>1.1313</v>
      </c>
    </row>
    <row r="538" spans="18:19" ht="15" customHeight="1" x14ac:dyDescent="0.2">
      <c r="R538" s="150" t="s">
        <v>1227</v>
      </c>
      <c r="S538" s="151">
        <v>0.90250000000000008</v>
      </c>
    </row>
    <row r="539" spans="18:19" ht="15" customHeight="1" x14ac:dyDescent="0.2">
      <c r="R539" s="150" t="s">
        <v>374</v>
      </c>
      <c r="S539" s="151">
        <v>0.84240000000000004</v>
      </c>
    </row>
    <row r="540" spans="18:19" ht="15" customHeight="1" x14ac:dyDescent="0.2">
      <c r="R540" s="150" t="s">
        <v>470</v>
      </c>
      <c r="S540" s="151">
        <v>0.90529999999999999</v>
      </c>
    </row>
    <row r="541" spans="18:19" ht="15" customHeight="1" x14ac:dyDescent="0.2">
      <c r="R541" s="150" t="s">
        <v>598</v>
      </c>
      <c r="S541" s="151">
        <v>0.88780000000000003</v>
      </c>
    </row>
    <row r="542" spans="18:19" ht="15" customHeight="1" x14ac:dyDescent="0.2">
      <c r="R542" s="150" t="s">
        <v>649</v>
      </c>
      <c r="S542" s="151">
        <v>0.82210000000000005</v>
      </c>
    </row>
    <row r="543" spans="18:19" ht="15" customHeight="1" x14ac:dyDescent="0.2">
      <c r="R543" s="150" t="s">
        <v>676</v>
      </c>
      <c r="S543" s="151">
        <v>0.92760000000000009</v>
      </c>
    </row>
    <row r="544" spans="18:19" ht="15" customHeight="1" x14ac:dyDescent="0.2">
      <c r="R544" s="150" t="s">
        <v>896</v>
      </c>
      <c r="S544" s="151">
        <v>1.0599000000000001</v>
      </c>
    </row>
    <row r="545" spans="18:19" ht="15" customHeight="1" x14ac:dyDescent="0.2">
      <c r="R545" s="150" t="s">
        <v>1228</v>
      </c>
      <c r="S545" s="151">
        <v>0.90250000000000008</v>
      </c>
    </row>
    <row r="546" spans="18:19" ht="15" customHeight="1" x14ac:dyDescent="0.2">
      <c r="R546" s="150" t="s">
        <v>311</v>
      </c>
      <c r="S546" s="151">
        <v>0.9385</v>
      </c>
    </row>
    <row r="547" spans="18:19" ht="15" customHeight="1" x14ac:dyDescent="0.2">
      <c r="R547" s="150" t="s">
        <v>418</v>
      </c>
      <c r="S547" s="151">
        <v>0.96350000000000002</v>
      </c>
    </row>
    <row r="548" spans="18:19" ht="15" customHeight="1" x14ac:dyDescent="0.2">
      <c r="R548" s="150" t="s">
        <v>677</v>
      </c>
      <c r="S548" s="151">
        <v>0.77590000000000003</v>
      </c>
    </row>
    <row r="549" spans="18:19" ht="15" customHeight="1" x14ac:dyDescent="0.2">
      <c r="R549" s="150" t="s">
        <v>1030</v>
      </c>
      <c r="S549" s="151">
        <v>0.80970000000000009</v>
      </c>
    </row>
    <row r="550" spans="18:19" ht="15" customHeight="1" x14ac:dyDescent="0.2">
      <c r="R550" s="150" t="s">
        <v>116</v>
      </c>
      <c r="S550" s="151">
        <v>0.81800000000000006</v>
      </c>
    </row>
    <row r="551" spans="18:19" ht="15" customHeight="1" x14ac:dyDescent="0.2">
      <c r="R551" s="150" t="s">
        <v>151</v>
      </c>
      <c r="S551" s="151">
        <v>0.76960000000000006</v>
      </c>
    </row>
    <row r="552" spans="18:19" ht="15" customHeight="1" x14ac:dyDescent="0.2">
      <c r="R552" s="150" t="s">
        <v>209</v>
      </c>
      <c r="S552" s="151">
        <v>1.0374000000000001</v>
      </c>
    </row>
    <row r="553" spans="18:19" ht="15" customHeight="1" x14ac:dyDescent="0.2">
      <c r="R553" s="150" t="s">
        <v>248</v>
      </c>
      <c r="S553" s="151">
        <v>0.83030000000000004</v>
      </c>
    </row>
    <row r="554" spans="18:19" ht="15" customHeight="1" x14ac:dyDescent="0.2">
      <c r="R554" s="150" t="s">
        <v>357</v>
      </c>
      <c r="S554" s="151">
        <v>0.90150000000000008</v>
      </c>
    </row>
    <row r="555" spans="18:19" ht="15" customHeight="1" x14ac:dyDescent="0.2">
      <c r="R555" s="150" t="s">
        <v>471</v>
      </c>
      <c r="S555" s="151">
        <v>0.90529999999999999</v>
      </c>
    </row>
    <row r="556" spans="18:19" ht="15" customHeight="1" x14ac:dyDescent="0.2">
      <c r="R556" s="150" t="s">
        <v>505</v>
      </c>
      <c r="S556" s="151">
        <v>0.87040000000000006</v>
      </c>
    </row>
    <row r="557" spans="18:19" ht="15" customHeight="1" x14ac:dyDescent="0.2">
      <c r="R557" s="150" t="s">
        <v>678</v>
      </c>
      <c r="S557" s="151">
        <v>0.92420000000000002</v>
      </c>
    </row>
    <row r="558" spans="18:19" ht="15" customHeight="1" x14ac:dyDescent="0.2">
      <c r="R558" s="150" t="s">
        <v>753</v>
      </c>
      <c r="S558" s="151">
        <v>0.90720000000000001</v>
      </c>
    </row>
    <row r="559" spans="18:19" ht="15" customHeight="1" x14ac:dyDescent="0.2">
      <c r="R559" s="150" t="s">
        <v>852</v>
      </c>
      <c r="S559" s="151">
        <v>0.7873</v>
      </c>
    </row>
    <row r="560" spans="18:19" ht="15" customHeight="1" x14ac:dyDescent="0.2">
      <c r="R560" s="150" t="s">
        <v>1067</v>
      </c>
      <c r="S560" s="151">
        <v>0.71000000000000008</v>
      </c>
    </row>
    <row r="561" spans="18:19" ht="15" customHeight="1" x14ac:dyDescent="0.2">
      <c r="R561" s="150" t="s">
        <v>1135</v>
      </c>
      <c r="S561" s="151">
        <v>0.85770000000000002</v>
      </c>
    </row>
    <row r="562" spans="18:19" ht="15" customHeight="1" x14ac:dyDescent="0.2">
      <c r="R562" s="150" t="s">
        <v>1296</v>
      </c>
      <c r="S562" s="151">
        <v>1.0384</v>
      </c>
    </row>
    <row r="563" spans="18:19" ht="15" customHeight="1" x14ac:dyDescent="0.2">
      <c r="R563" s="150" t="s">
        <v>532</v>
      </c>
      <c r="S563" s="151">
        <v>0.83050000000000002</v>
      </c>
    </row>
    <row r="564" spans="18:19" ht="15" customHeight="1" x14ac:dyDescent="0.2">
      <c r="R564" s="150" t="s">
        <v>375</v>
      </c>
      <c r="S564" s="151">
        <v>0.92420000000000002</v>
      </c>
    </row>
    <row r="565" spans="18:19" ht="15" customHeight="1" x14ac:dyDescent="0.2">
      <c r="R565" s="150" t="s">
        <v>506</v>
      </c>
      <c r="S565" s="151">
        <v>0.89190000000000003</v>
      </c>
    </row>
    <row r="566" spans="18:19" ht="15" customHeight="1" x14ac:dyDescent="0.2">
      <c r="R566" s="150" t="s">
        <v>419</v>
      </c>
      <c r="S566" s="151">
        <v>1.0168000000000001</v>
      </c>
    </row>
    <row r="567" spans="18:19" ht="15" customHeight="1" x14ac:dyDescent="0.2">
      <c r="R567" s="150" t="s">
        <v>453</v>
      </c>
      <c r="S567" s="151">
        <v>0.9587</v>
      </c>
    </row>
    <row r="568" spans="18:19" ht="15" customHeight="1" x14ac:dyDescent="0.2">
      <c r="R568" s="150" t="s">
        <v>472</v>
      </c>
      <c r="S568" s="151">
        <v>0.92760000000000009</v>
      </c>
    </row>
    <row r="569" spans="18:19" ht="15" customHeight="1" x14ac:dyDescent="0.2">
      <c r="R569" s="150" t="s">
        <v>1136</v>
      </c>
      <c r="S569" s="151">
        <v>0.96060000000000001</v>
      </c>
    </row>
    <row r="570" spans="18:19" ht="15" customHeight="1" x14ac:dyDescent="0.2">
      <c r="R570" s="150" t="s">
        <v>809</v>
      </c>
      <c r="S570" s="151">
        <v>0.93070000000000008</v>
      </c>
    </row>
    <row r="571" spans="18:19" ht="15" customHeight="1" x14ac:dyDescent="0.2">
      <c r="R571" s="150" t="s">
        <v>312</v>
      </c>
      <c r="S571" s="151">
        <v>0.91310000000000002</v>
      </c>
    </row>
    <row r="572" spans="18:19" ht="15" customHeight="1" x14ac:dyDescent="0.2">
      <c r="R572" s="150" t="s">
        <v>454</v>
      </c>
      <c r="S572" s="151">
        <v>0.87480000000000002</v>
      </c>
    </row>
    <row r="573" spans="18:19" ht="15" customHeight="1" x14ac:dyDescent="0.2">
      <c r="R573" s="150" t="s">
        <v>810</v>
      </c>
      <c r="S573" s="151">
        <v>0.5988</v>
      </c>
    </row>
    <row r="574" spans="18:19" ht="15" customHeight="1" x14ac:dyDescent="0.2">
      <c r="R574" s="150" t="s">
        <v>1137</v>
      </c>
      <c r="S574" s="151">
        <v>0.83430000000000004</v>
      </c>
    </row>
    <row r="575" spans="18:19" ht="15" customHeight="1" x14ac:dyDescent="0.2">
      <c r="R575" s="150" t="s">
        <v>897</v>
      </c>
      <c r="S575" s="151">
        <v>0.98870000000000002</v>
      </c>
    </row>
    <row r="576" spans="18:19" ht="15" customHeight="1" x14ac:dyDescent="0.2">
      <c r="R576" s="150" t="s">
        <v>1177</v>
      </c>
      <c r="S576" s="151">
        <v>0.96110000000000007</v>
      </c>
    </row>
    <row r="577" spans="18:19" ht="15" customHeight="1" x14ac:dyDescent="0.2">
      <c r="R577" s="150" t="s">
        <v>976</v>
      </c>
      <c r="S577" s="151">
        <v>0.40640000000000004</v>
      </c>
    </row>
    <row r="578" spans="18:19" ht="15" customHeight="1" x14ac:dyDescent="0.2">
      <c r="R578" s="150" t="s">
        <v>977</v>
      </c>
      <c r="S578" s="151">
        <v>0.42750000000000005</v>
      </c>
    </row>
    <row r="579" spans="18:19" ht="15" customHeight="1" x14ac:dyDescent="0.2">
      <c r="R579" s="150" t="s">
        <v>599</v>
      </c>
      <c r="S579" s="151">
        <v>0.96190000000000009</v>
      </c>
    </row>
    <row r="580" spans="18:19" ht="15" customHeight="1" x14ac:dyDescent="0.2">
      <c r="R580" s="150" t="s">
        <v>346</v>
      </c>
      <c r="S580" s="151">
        <v>1.1601000000000001</v>
      </c>
    </row>
    <row r="581" spans="18:19" ht="15" customHeight="1" x14ac:dyDescent="0.2">
      <c r="R581" s="150" t="s">
        <v>1297</v>
      </c>
      <c r="S581" s="151">
        <v>0.82800000000000007</v>
      </c>
    </row>
    <row r="582" spans="18:19" ht="15" customHeight="1" x14ac:dyDescent="0.2">
      <c r="R582" s="150" t="s">
        <v>376</v>
      </c>
      <c r="S582" s="151">
        <v>1.0061</v>
      </c>
    </row>
    <row r="583" spans="18:19" ht="15" customHeight="1" x14ac:dyDescent="0.2">
      <c r="R583" s="150" t="s">
        <v>377</v>
      </c>
      <c r="S583" s="151">
        <v>0.89560000000000006</v>
      </c>
    </row>
    <row r="584" spans="18:19" ht="15" customHeight="1" x14ac:dyDescent="0.2">
      <c r="R584" s="150" t="s">
        <v>1138</v>
      </c>
      <c r="S584" s="151">
        <v>0.98640000000000005</v>
      </c>
    </row>
    <row r="585" spans="18:19" ht="15" customHeight="1" x14ac:dyDescent="0.2">
      <c r="R585" s="150" t="s">
        <v>378</v>
      </c>
      <c r="S585" s="151">
        <v>1.0563</v>
      </c>
    </row>
    <row r="586" spans="18:19" ht="15" customHeight="1" x14ac:dyDescent="0.2">
      <c r="R586" s="150" t="s">
        <v>1139</v>
      </c>
      <c r="S586" s="151">
        <v>0.85370000000000001</v>
      </c>
    </row>
    <row r="587" spans="18:19" ht="15" customHeight="1" x14ac:dyDescent="0.2">
      <c r="R587" s="150" t="s">
        <v>1319</v>
      </c>
      <c r="S587" s="151">
        <v>1.0386</v>
      </c>
    </row>
    <row r="588" spans="18:19" ht="15" customHeight="1" x14ac:dyDescent="0.2">
      <c r="R588" s="150" t="s">
        <v>224</v>
      </c>
      <c r="S588" s="151">
        <v>1.077</v>
      </c>
    </row>
    <row r="589" spans="18:19" ht="15" customHeight="1" x14ac:dyDescent="0.2">
      <c r="R589" s="150" t="s">
        <v>600</v>
      </c>
      <c r="S589" s="151">
        <v>0.88460000000000005</v>
      </c>
    </row>
    <row r="590" spans="18:19" ht="15" customHeight="1" x14ac:dyDescent="0.2">
      <c r="R590" s="150" t="s">
        <v>1012</v>
      </c>
      <c r="S590" s="151">
        <v>1.0702</v>
      </c>
    </row>
    <row r="591" spans="18:19" ht="15" customHeight="1" x14ac:dyDescent="0.2">
      <c r="R591" s="150" t="s">
        <v>507</v>
      </c>
      <c r="S591" s="151">
        <v>0.95290000000000008</v>
      </c>
    </row>
    <row r="592" spans="18:19" ht="15" customHeight="1" x14ac:dyDescent="0.2">
      <c r="R592" s="150" t="s">
        <v>169</v>
      </c>
      <c r="S592" s="151">
        <v>1.2021000000000002</v>
      </c>
    </row>
    <row r="593" spans="18:19" ht="15" customHeight="1" x14ac:dyDescent="0.2">
      <c r="R593" s="150" t="s">
        <v>1031</v>
      </c>
      <c r="S593" s="151">
        <v>0.83030000000000004</v>
      </c>
    </row>
    <row r="594" spans="18:19" ht="15" customHeight="1" x14ac:dyDescent="0.2">
      <c r="R594" s="150" t="s">
        <v>1320</v>
      </c>
      <c r="S594" s="151">
        <v>0.92480000000000007</v>
      </c>
    </row>
    <row r="595" spans="18:19" ht="15" customHeight="1" x14ac:dyDescent="0.2">
      <c r="R595" s="150" t="s">
        <v>1275</v>
      </c>
      <c r="S595" s="151">
        <v>1.1621000000000001</v>
      </c>
    </row>
    <row r="596" spans="18:19" ht="15" customHeight="1" x14ac:dyDescent="0.2">
      <c r="R596" s="150" t="s">
        <v>1229</v>
      </c>
      <c r="S596" s="151">
        <v>0.93110000000000004</v>
      </c>
    </row>
    <row r="597" spans="18:19" ht="15" customHeight="1" x14ac:dyDescent="0.2">
      <c r="R597" s="150" t="s">
        <v>473</v>
      </c>
      <c r="S597" s="151">
        <v>0.86199999999999999</v>
      </c>
    </row>
    <row r="598" spans="18:19" ht="15" customHeight="1" x14ac:dyDescent="0.2">
      <c r="R598" s="150" t="s">
        <v>170</v>
      </c>
      <c r="S598" s="151">
        <v>1.0769</v>
      </c>
    </row>
    <row r="599" spans="18:19" ht="15" customHeight="1" x14ac:dyDescent="0.2">
      <c r="R599" s="150" t="s">
        <v>754</v>
      </c>
      <c r="S599" s="151">
        <v>1.2825</v>
      </c>
    </row>
    <row r="600" spans="18:19" ht="15" customHeight="1" x14ac:dyDescent="0.2">
      <c r="R600" s="150" t="s">
        <v>1276</v>
      </c>
      <c r="S600" s="151">
        <v>1.1034000000000002</v>
      </c>
    </row>
    <row r="601" spans="18:19" ht="15" customHeight="1" x14ac:dyDescent="0.2">
      <c r="R601" s="150" t="s">
        <v>1068</v>
      </c>
      <c r="S601" s="151">
        <v>0.73699999999999999</v>
      </c>
    </row>
    <row r="602" spans="18:19" ht="15" customHeight="1" x14ac:dyDescent="0.2">
      <c r="R602" s="150" t="s">
        <v>358</v>
      </c>
      <c r="S602" s="151">
        <v>0.90050000000000008</v>
      </c>
    </row>
    <row r="603" spans="18:19" ht="15" customHeight="1" x14ac:dyDescent="0.2">
      <c r="R603" s="150" t="s">
        <v>1321</v>
      </c>
      <c r="S603" s="151">
        <v>0.91670000000000007</v>
      </c>
    </row>
    <row r="604" spans="18:19" ht="15" customHeight="1" x14ac:dyDescent="0.2">
      <c r="R604" s="150" t="s">
        <v>421</v>
      </c>
      <c r="S604" s="151">
        <v>0.95020000000000004</v>
      </c>
    </row>
    <row r="605" spans="18:19" ht="15" customHeight="1" x14ac:dyDescent="0.2">
      <c r="R605" s="150" t="s">
        <v>924</v>
      </c>
      <c r="S605" s="151">
        <v>0.83830000000000005</v>
      </c>
    </row>
    <row r="606" spans="18:19" ht="15" customHeight="1" x14ac:dyDescent="0.2">
      <c r="R606" s="150" t="s">
        <v>679</v>
      </c>
      <c r="S606" s="151">
        <v>0.92760000000000009</v>
      </c>
    </row>
    <row r="607" spans="18:19" ht="15" customHeight="1" x14ac:dyDescent="0.2">
      <c r="R607" s="150" t="s">
        <v>533</v>
      </c>
      <c r="S607" s="151">
        <v>0.77880000000000005</v>
      </c>
    </row>
    <row r="608" spans="18:19" ht="15" customHeight="1" x14ac:dyDescent="0.2">
      <c r="R608" s="150" t="s">
        <v>534</v>
      </c>
      <c r="S608" s="151">
        <v>0.69969999999999999</v>
      </c>
    </row>
    <row r="609" spans="18:19" ht="15" customHeight="1" x14ac:dyDescent="0.2">
      <c r="R609" s="150" t="s">
        <v>978</v>
      </c>
      <c r="S609" s="151">
        <v>0.46550000000000002</v>
      </c>
    </row>
    <row r="610" spans="18:19" ht="15" customHeight="1" x14ac:dyDescent="0.2">
      <c r="R610" s="150" t="s">
        <v>249</v>
      </c>
      <c r="S610" s="151">
        <v>0.90380000000000005</v>
      </c>
    </row>
    <row r="611" spans="18:19" ht="15" customHeight="1" x14ac:dyDescent="0.2">
      <c r="R611" s="150" t="s">
        <v>379</v>
      </c>
      <c r="S611" s="151">
        <v>1.0386</v>
      </c>
    </row>
    <row r="612" spans="18:19" ht="15" customHeight="1" x14ac:dyDescent="0.2">
      <c r="R612" s="150" t="s">
        <v>420</v>
      </c>
      <c r="S612" s="151">
        <v>0.96350000000000002</v>
      </c>
    </row>
    <row r="613" spans="18:19" ht="15" customHeight="1" x14ac:dyDescent="0.2">
      <c r="R613" s="150" t="s">
        <v>853</v>
      </c>
      <c r="S613" s="151">
        <v>0.90640000000000009</v>
      </c>
    </row>
    <row r="614" spans="18:19" ht="15" customHeight="1" x14ac:dyDescent="0.2">
      <c r="R614" s="150" t="s">
        <v>313</v>
      </c>
      <c r="S614" s="151">
        <v>0.9385</v>
      </c>
    </row>
    <row r="615" spans="18:19" ht="15" customHeight="1" x14ac:dyDescent="0.2">
      <c r="R615" s="150" t="s">
        <v>650</v>
      </c>
      <c r="S615" s="151">
        <v>0.77840000000000009</v>
      </c>
    </row>
    <row r="616" spans="18:19" ht="15" customHeight="1" x14ac:dyDescent="0.2">
      <c r="R616" s="150" t="s">
        <v>1140</v>
      </c>
      <c r="S616" s="151">
        <v>0.90229999999999999</v>
      </c>
    </row>
    <row r="617" spans="18:19" ht="15" customHeight="1" x14ac:dyDescent="0.2">
      <c r="R617" s="150" t="s">
        <v>705</v>
      </c>
      <c r="S617" s="151">
        <v>0.9739000000000001</v>
      </c>
    </row>
    <row r="618" spans="18:19" ht="15" customHeight="1" x14ac:dyDescent="0.2">
      <c r="R618" s="150" t="s">
        <v>925</v>
      </c>
      <c r="S618" s="151">
        <v>0.95369999999999999</v>
      </c>
    </row>
    <row r="619" spans="18:19" ht="15" customHeight="1" x14ac:dyDescent="0.2">
      <c r="R619" s="150" t="s">
        <v>1032</v>
      </c>
      <c r="S619" s="151">
        <v>0.92470000000000008</v>
      </c>
    </row>
    <row r="620" spans="18:19" ht="15" customHeight="1" x14ac:dyDescent="0.2">
      <c r="R620" s="150" t="s">
        <v>898</v>
      </c>
      <c r="S620" s="151">
        <v>1.1528</v>
      </c>
    </row>
    <row r="621" spans="18:19" ht="15" customHeight="1" x14ac:dyDescent="0.2">
      <c r="R621" s="150" t="s">
        <v>314</v>
      </c>
      <c r="S621" s="151">
        <v>0.73040000000000005</v>
      </c>
    </row>
    <row r="622" spans="18:19" ht="15" customHeight="1" x14ac:dyDescent="0.2">
      <c r="R622" s="150" t="s">
        <v>601</v>
      </c>
      <c r="S622" s="151">
        <v>0.94700000000000006</v>
      </c>
    </row>
    <row r="623" spans="18:19" ht="15" customHeight="1" x14ac:dyDescent="0.2">
      <c r="R623" s="150" t="s">
        <v>1335</v>
      </c>
      <c r="S623" s="151">
        <v>0.96420000000000006</v>
      </c>
    </row>
    <row r="624" spans="18:19" ht="15" customHeight="1" x14ac:dyDescent="0.2">
      <c r="R624" s="150" t="s">
        <v>979</v>
      </c>
      <c r="S624" s="151">
        <v>0.34360000000000002</v>
      </c>
    </row>
    <row r="625" spans="18:19" ht="15" customHeight="1" x14ac:dyDescent="0.2">
      <c r="R625" s="150" t="s">
        <v>210</v>
      </c>
      <c r="S625" s="151">
        <v>1.0107000000000002</v>
      </c>
    </row>
    <row r="626" spans="18:19" ht="15" customHeight="1" x14ac:dyDescent="0.2">
      <c r="R626" s="150" t="s">
        <v>508</v>
      </c>
      <c r="S626" s="151">
        <v>0.69720000000000004</v>
      </c>
    </row>
    <row r="627" spans="18:19" ht="15" customHeight="1" x14ac:dyDescent="0.2">
      <c r="R627" s="150" t="s">
        <v>980</v>
      </c>
      <c r="S627" s="151">
        <v>0.42750000000000005</v>
      </c>
    </row>
    <row r="628" spans="18:19" ht="15" customHeight="1" x14ac:dyDescent="0.2">
      <c r="R628" s="150" t="s">
        <v>117</v>
      </c>
      <c r="S628" s="151">
        <v>0.69230000000000003</v>
      </c>
    </row>
    <row r="629" spans="18:19" ht="15" customHeight="1" x14ac:dyDescent="0.2">
      <c r="R629" s="150" t="s">
        <v>1033</v>
      </c>
      <c r="S629" s="151">
        <v>0.91780000000000006</v>
      </c>
    </row>
    <row r="630" spans="18:19" ht="15" customHeight="1" x14ac:dyDescent="0.2">
      <c r="R630" s="150" t="s">
        <v>118</v>
      </c>
      <c r="S630" s="151">
        <v>0.68959999999999999</v>
      </c>
    </row>
    <row r="631" spans="18:19" ht="15" customHeight="1" x14ac:dyDescent="0.2">
      <c r="R631" s="150" t="s">
        <v>854</v>
      </c>
      <c r="S631" s="151">
        <v>0.86040000000000005</v>
      </c>
    </row>
    <row r="632" spans="18:19" ht="15" customHeight="1" x14ac:dyDescent="0.2">
      <c r="R632" s="150" t="s">
        <v>880</v>
      </c>
      <c r="S632" s="151">
        <v>0.70230000000000004</v>
      </c>
    </row>
    <row r="633" spans="18:19" ht="15" customHeight="1" x14ac:dyDescent="0.2">
      <c r="R633" s="150" t="s">
        <v>628</v>
      </c>
      <c r="S633" s="151">
        <v>1.1313</v>
      </c>
    </row>
    <row r="634" spans="18:19" ht="15" customHeight="1" x14ac:dyDescent="0.2">
      <c r="R634" s="150" t="s">
        <v>474</v>
      </c>
      <c r="S634" s="151">
        <v>0.92760000000000009</v>
      </c>
    </row>
    <row r="635" spans="18:19" ht="15" customHeight="1" x14ac:dyDescent="0.2">
      <c r="R635" s="150" t="s">
        <v>926</v>
      </c>
      <c r="S635" s="151">
        <v>0.85820000000000007</v>
      </c>
    </row>
    <row r="636" spans="18:19" ht="15" customHeight="1" x14ac:dyDescent="0.2">
      <c r="R636" s="150" t="s">
        <v>119</v>
      </c>
      <c r="S636" s="151">
        <v>0.74650000000000005</v>
      </c>
    </row>
    <row r="637" spans="18:19" ht="15" customHeight="1" x14ac:dyDescent="0.2">
      <c r="R637" s="150" t="s">
        <v>250</v>
      </c>
      <c r="S637" s="151">
        <v>0.92020000000000002</v>
      </c>
    </row>
    <row r="638" spans="18:19" ht="15" customHeight="1" x14ac:dyDescent="0.2">
      <c r="R638" s="150" t="s">
        <v>315</v>
      </c>
      <c r="S638" s="151">
        <v>0.88790000000000002</v>
      </c>
    </row>
    <row r="639" spans="18:19" ht="15" customHeight="1" x14ac:dyDescent="0.2">
      <c r="R639" s="150" t="s">
        <v>927</v>
      </c>
      <c r="S639" s="151">
        <v>0.92280000000000006</v>
      </c>
    </row>
    <row r="640" spans="18:19" ht="15" customHeight="1" x14ac:dyDescent="0.2">
      <c r="R640" s="150" t="s">
        <v>251</v>
      </c>
      <c r="S640" s="151">
        <v>0.83030000000000004</v>
      </c>
    </row>
    <row r="641" spans="18:19" ht="15" customHeight="1" x14ac:dyDescent="0.2">
      <c r="R641" s="150" t="s">
        <v>1034</v>
      </c>
      <c r="S641" s="151">
        <v>0.83030000000000004</v>
      </c>
    </row>
    <row r="642" spans="18:19" ht="15" customHeight="1" x14ac:dyDescent="0.2">
      <c r="R642" s="150" t="s">
        <v>316</v>
      </c>
      <c r="S642" s="151">
        <v>0.84775714285714288</v>
      </c>
    </row>
    <row r="643" spans="18:19" ht="15" customHeight="1" x14ac:dyDescent="0.2">
      <c r="R643" s="150" t="s">
        <v>1141</v>
      </c>
      <c r="S643" s="151">
        <v>0.97600000000000009</v>
      </c>
    </row>
    <row r="644" spans="18:19" ht="15" customHeight="1" x14ac:dyDescent="0.2">
      <c r="R644" s="150" t="s">
        <v>855</v>
      </c>
      <c r="S644" s="151">
        <v>0.98030000000000006</v>
      </c>
    </row>
    <row r="645" spans="18:19" ht="15" customHeight="1" x14ac:dyDescent="0.2">
      <c r="R645" s="150" t="s">
        <v>120</v>
      </c>
      <c r="S645" s="151">
        <v>0.8</v>
      </c>
    </row>
    <row r="646" spans="18:19" ht="15" customHeight="1" x14ac:dyDescent="0.2">
      <c r="R646" s="150" t="s">
        <v>152</v>
      </c>
      <c r="S646" s="151">
        <v>0.76960000000000006</v>
      </c>
    </row>
    <row r="647" spans="18:19" ht="15" customHeight="1" x14ac:dyDescent="0.2">
      <c r="R647" s="150" t="s">
        <v>317</v>
      </c>
      <c r="S647" s="151">
        <v>0.90690000000000004</v>
      </c>
    </row>
    <row r="648" spans="18:19" ht="15" customHeight="1" x14ac:dyDescent="0.2">
      <c r="R648" s="150" t="s">
        <v>680</v>
      </c>
      <c r="S648" s="151">
        <v>0.92420000000000002</v>
      </c>
    </row>
    <row r="649" spans="18:19" ht="15" customHeight="1" x14ac:dyDescent="0.2">
      <c r="R649" s="150" t="s">
        <v>811</v>
      </c>
      <c r="S649" s="151">
        <v>0.92470000000000008</v>
      </c>
    </row>
    <row r="650" spans="18:19" ht="15" customHeight="1" x14ac:dyDescent="0.2">
      <c r="R650" s="150" t="s">
        <v>881</v>
      </c>
      <c r="S650" s="151">
        <v>0.91050000000000009</v>
      </c>
    </row>
    <row r="651" spans="18:19" ht="15" customHeight="1" x14ac:dyDescent="0.2">
      <c r="R651" s="150" t="s">
        <v>1043</v>
      </c>
      <c r="S651" s="151">
        <v>0.81990000000000007</v>
      </c>
    </row>
    <row r="652" spans="18:19" ht="15" customHeight="1" x14ac:dyDescent="0.2">
      <c r="R652" s="150" t="s">
        <v>1298</v>
      </c>
      <c r="S652" s="151">
        <v>0.86040000000000005</v>
      </c>
    </row>
    <row r="653" spans="18:19" ht="15" customHeight="1" x14ac:dyDescent="0.2">
      <c r="R653" s="150" t="s">
        <v>455</v>
      </c>
      <c r="S653" s="151">
        <v>0.87480000000000002</v>
      </c>
    </row>
    <row r="654" spans="18:19" ht="15" customHeight="1" x14ac:dyDescent="0.2">
      <c r="R654" s="150" t="s">
        <v>475</v>
      </c>
      <c r="S654" s="151">
        <v>0.92760000000000009</v>
      </c>
    </row>
    <row r="655" spans="18:19" ht="15" customHeight="1" x14ac:dyDescent="0.2">
      <c r="R655" s="150" t="s">
        <v>899</v>
      </c>
      <c r="S655" s="151">
        <v>1.0845</v>
      </c>
    </row>
    <row r="656" spans="18:19" ht="15" customHeight="1" x14ac:dyDescent="0.2">
      <c r="R656" s="150" t="s">
        <v>153</v>
      </c>
      <c r="S656" s="151">
        <v>0.83200000000000007</v>
      </c>
    </row>
    <row r="657" spans="18:19" ht="15" customHeight="1" x14ac:dyDescent="0.2">
      <c r="R657" s="150" t="s">
        <v>602</v>
      </c>
      <c r="S657" s="151">
        <v>0.94700000000000006</v>
      </c>
    </row>
    <row r="658" spans="18:19" ht="15" customHeight="1" x14ac:dyDescent="0.2">
      <c r="R658" s="150" t="s">
        <v>755</v>
      </c>
      <c r="S658" s="151">
        <v>0.87980000000000003</v>
      </c>
    </row>
    <row r="659" spans="18:19" ht="15" customHeight="1" x14ac:dyDescent="0.2">
      <c r="R659" s="150" t="s">
        <v>535</v>
      </c>
      <c r="S659" s="151">
        <v>0.76840000000000008</v>
      </c>
    </row>
    <row r="660" spans="18:19" ht="15" customHeight="1" x14ac:dyDescent="0.2">
      <c r="R660" s="150" t="s">
        <v>882</v>
      </c>
      <c r="S660" s="151">
        <v>0.91050000000000009</v>
      </c>
    </row>
    <row r="661" spans="18:19" ht="15" customHeight="1" x14ac:dyDescent="0.2">
      <c r="R661" s="150" t="s">
        <v>981</v>
      </c>
      <c r="S661" s="151">
        <v>0.42750000000000005</v>
      </c>
    </row>
    <row r="662" spans="18:19" ht="15" customHeight="1" x14ac:dyDescent="0.2">
      <c r="R662" s="150" t="s">
        <v>318</v>
      </c>
      <c r="S662" s="151">
        <v>0.84775714285714288</v>
      </c>
    </row>
    <row r="663" spans="18:19" ht="15" customHeight="1" x14ac:dyDescent="0.2">
      <c r="R663" s="150" t="s">
        <v>154</v>
      </c>
      <c r="S663" s="151">
        <v>0.83230000000000004</v>
      </c>
    </row>
    <row r="664" spans="18:19" ht="15" customHeight="1" x14ac:dyDescent="0.2">
      <c r="R664" s="150" t="s">
        <v>856</v>
      </c>
      <c r="S664" s="151">
        <v>0.90640000000000009</v>
      </c>
    </row>
    <row r="665" spans="18:19" ht="15" customHeight="1" x14ac:dyDescent="0.2">
      <c r="R665" s="150" t="s">
        <v>171</v>
      </c>
      <c r="S665" s="151">
        <v>1.2804</v>
      </c>
    </row>
    <row r="666" spans="18:19" ht="15" customHeight="1" x14ac:dyDescent="0.2">
      <c r="R666" s="150" t="s">
        <v>1069</v>
      </c>
      <c r="S666" s="151">
        <v>0.73699999999999999</v>
      </c>
    </row>
    <row r="667" spans="18:19" ht="15" customHeight="1" x14ac:dyDescent="0.2">
      <c r="R667" s="150" t="s">
        <v>1230</v>
      </c>
      <c r="S667" s="151">
        <v>1.0384</v>
      </c>
    </row>
    <row r="668" spans="18:19" ht="15" customHeight="1" x14ac:dyDescent="0.2">
      <c r="R668" s="150" t="s">
        <v>121</v>
      </c>
      <c r="S668" s="151">
        <v>0.73230000000000006</v>
      </c>
    </row>
    <row r="669" spans="18:19" ht="15" customHeight="1" x14ac:dyDescent="0.2">
      <c r="R669" s="150" t="s">
        <v>319</v>
      </c>
      <c r="S669" s="151">
        <v>0.73040000000000005</v>
      </c>
    </row>
    <row r="670" spans="18:19" ht="15" customHeight="1" x14ac:dyDescent="0.2">
      <c r="R670" s="150" t="s">
        <v>1142</v>
      </c>
      <c r="S670" s="151">
        <v>0.87040000000000006</v>
      </c>
    </row>
    <row r="671" spans="18:19" ht="15" customHeight="1" x14ac:dyDescent="0.2">
      <c r="R671" s="150" t="s">
        <v>857</v>
      </c>
      <c r="S671" s="151">
        <v>0.89910000000000001</v>
      </c>
    </row>
    <row r="672" spans="18:19" ht="15" customHeight="1" x14ac:dyDescent="0.2">
      <c r="R672" s="150" t="s">
        <v>982</v>
      </c>
      <c r="S672" s="151">
        <v>0.42750000000000005</v>
      </c>
    </row>
    <row r="673" spans="18:19" ht="15" customHeight="1" x14ac:dyDescent="0.2">
      <c r="R673" s="150" t="s">
        <v>928</v>
      </c>
      <c r="S673" s="151">
        <v>0.83830000000000005</v>
      </c>
    </row>
    <row r="674" spans="18:19" ht="15" customHeight="1" x14ac:dyDescent="0.2">
      <c r="R674" s="150" t="s">
        <v>929</v>
      </c>
      <c r="S674" s="151">
        <v>0.84789999999999999</v>
      </c>
    </row>
    <row r="675" spans="18:19" ht="15" customHeight="1" x14ac:dyDescent="0.2">
      <c r="R675" s="150" t="s">
        <v>1231</v>
      </c>
      <c r="S675" s="151">
        <v>0.8852000000000001</v>
      </c>
    </row>
    <row r="676" spans="18:19" ht="15" customHeight="1" x14ac:dyDescent="0.2">
      <c r="R676" s="150" t="s">
        <v>1143</v>
      </c>
      <c r="S676" s="151">
        <v>0.87040000000000006</v>
      </c>
    </row>
    <row r="677" spans="18:19" ht="15" customHeight="1" x14ac:dyDescent="0.2">
      <c r="R677" s="150" t="s">
        <v>603</v>
      </c>
      <c r="S677" s="151">
        <v>0.94700000000000006</v>
      </c>
    </row>
    <row r="678" spans="18:19" ht="15" customHeight="1" x14ac:dyDescent="0.2">
      <c r="R678" s="150" t="s">
        <v>382</v>
      </c>
      <c r="S678" s="151">
        <v>0.81610000000000005</v>
      </c>
    </row>
    <row r="679" spans="18:19" ht="15" customHeight="1" x14ac:dyDescent="0.2">
      <c r="R679" s="150" t="s">
        <v>1070</v>
      </c>
      <c r="S679" s="151">
        <v>0.89760000000000006</v>
      </c>
    </row>
    <row r="680" spans="18:19" ht="15" customHeight="1" x14ac:dyDescent="0.2">
      <c r="R680" s="150" t="s">
        <v>383</v>
      </c>
      <c r="S680" s="151">
        <v>0.92420000000000002</v>
      </c>
    </row>
    <row r="681" spans="18:19" ht="15" customHeight="1" x14ac:dyDescent="0.2">
      <c r="R681" s="150" t="s">
        <v>172</v>
      </c>
      <c r="S681" s="151">
        <v>0.75340000000000007</v>
      </c>
    </row>
    <row r="682" spans="18:19" ht="15" customHeight="1" x14ac:dyDescent="0.2">
      <c r="R682" s="150" t="s">
        <v>122</v>
      </c>
      <c r="S682" s="151">
        <v>0.8</v>
      </c>
    </row>
    <row r="683" spans="18:19" ht="15" customHeight="1" x14ac:dyDescent="0.2">
      <c r="R683" s="150" t="s">
        <v>155</v>
      </c>
      <c r="S683" s="151">
        <v>0.84600000000000009</v>
      </c>
    </row>
    <row r="684" spans="18:19" ht="15" customHeight="1" x14ac:dyDescent="0.2">
      <c r="R684" s="150" t="s">
        <v>322</v>
      </c>
      <c r="S684" s="151">
        <v>0.86020000000000008</v>
      </c>
    </row>
    <row r="685" spans="18:19" ht="15" customHeight="1" x14ac:dyDescent="0.2">
      <c r="R685" s="150" t="s">
        <v>384</v>
      </c>
      <c r="S685" s="151">
        <v>0.92420000000000002</v>
      </c>
    </row>
    <row r="686" spans="18:19" ht="15" customHeight="1" x14ac:dyDescent="0.2">
      <c r="R686" s="150" t="s">
        <v>422</v>
      </c>
      <c r="S686" s="151">
        <v>1.0168000000000001</v>
      </c>
    </row>
    <row r="687" spans="18:19" ht="15" customHeight="1" x14ac:dyDescent="0.2">
      <c r="R687" s="150" t="s">
        <v>456</v>
      </c>
      <c r="S687" s="151">
        <v>0.9284</v>
      </c>
    </row>
    <row r="688" spans="18:19" ht="15" customHeight="1" x14ac:dyDescent="0.2">
      <c r="R688" s="150" t="s">
        <v>651</v>
      </c>
      <c r="S688" s="151">
        <v>0.81640000000000001</v>
      </c>
    </row>
    <row r="689" spans="18:19" ht="15" customHeight="1" x14ac:dyDescent="0.2">
      <c r="R689" s="150" t="s">
        <v>756</v>
      </c>
      <c r="S689" s="151">
        <v>1.0039</v>
      </c>
    </row>
    <row r="690" spans="18:19" ht="15" customHeight="1" x14ac:dyDescent="0.2">
      <c r="R690" s="150" t="s">
        <v>812</v>
      </c>
      <c r="S690" s="151">
        <v>0.8669</v>
      </c>
    </row>
    <row r="691" spans="18:19" ht="15" customHeight="1" x14ac:dyDescent="0.2">
      <c r="R691" s="150" t="s">
        <v>858</v>
      </c>
      <c r="S691" s="151">
        <v>0.98030000000000006</v>
      </c>
    </row>
    <row r="692" spans="18:19" ht="15" customHeight="1" x14ac:dyDescent="0.2">
      <c r="R692" s="150" t="s">
        <v>1071</v>
      </c>
      <c r="S692" s="151">
        <v>0.7661</v>
      </c>
    </row>
    <row r="693" spans="18:19" ht="15" customHeight="1" x14ac:dyDescent="0.2">
      <c r="R693" s="150" t="s">
        <v>988</v>
      </c>
      <c r="S693" s="151">
        <v>0.42750000000000005</v>
      </c>
    </row>
    <row r="694" spans="18:19" ht="15" customHeight="1" x14ac:dyDescent="0.2">
      <c r="R694" s="150" t="s">
        <v>859</v>
      </c>
      <c r="S694" s="151">
        <v>0.78239999999999998</v>
      </c>
    </row>
    <row r="695" spans="18:19" ht="15" customHeight="1" x14ac:dyDescent="0.2">
      <c r="R695" s="150" t="s">
        <v>1232</v>
      </c>
      <c r="S695" s="151">
        <v>1.0384</v>
      </c>
    </row>
    <row r="696" spans="18:19" ht="15" customHeight="1" x14ac:dyDescent="0.2">
      <c r="R696" s="150" t="s">
        <v>1233</v>
      </c>
      <c r="S696" s="151">
        <v>1.0384</v>
      </c>
    </row>
    <row r="697" spans="18:19" ht="15" customHeight="1" x14ac:dyDescent="0.2">
      <c r="R697" s="150" t="s">
        <v>252</v>
      </c>
      <c r="S697" s="151">
        <v>0.99040000000000006</v>
      </c>
    </row>
    <row r="698" spans="18:19" ht="15" customHeight="1" x14ac:dyDescent="0.2">
      <c r="R698" s="150" t="s">
        <v>983</v>
      </c>
      <c r="S698" s="151">
        <v>0.42750000000000005</v>
      </c>
    </row>
    <row r="699" spans="18:19" ht="15" customHeight="1" x14ac:dyDescent="0.2">
      <c r="R699" s="150" t="s">
        <v>1322</v>
      </c>
      <c r="S699" s="151">
        <v>0.89780000000000004</v>
      </c>
    </row>
    <row r="700" spans="18:19" ht="15" customHeight="1" x14ac:dyDescent="0.2">
      <c r="R700" s="150" t="s">
        <v>137</v>
      </c>
      <c r="S700" s="151">
        <v>1.0089000000000001</v>
      </c>
    </row>
    <row r="701" spans="18:19" ht="15" customHeight="1" x14ac:dyDescent="0.2">
      <c r="R701" s="150" t="s">
        <v>173</v>
      </c>
      <c r="S701" s="151">
        <v>1.7928000000000002</v>
      </c>
    </row>
    <row r="702" spans="18:19" ht="15" customHeight="1" x14ac:dyDescent="0.2">
      <c r="R702" s="150" t="s">
        <v>253</v>
      </c>
      <c r="S702" s="151">
        <v>0.83010000000000006</v>
      </c>
    </row>
    <row r="703" spans="18:19" ht="15" customHeight="1" x14ac:dyDescent="0.2">
      <c r="R703" s="150" t="s">
        <v>323</v>
      </c>
      <c r="S703" s="151">
        <v>0.80859999999999999</v>
      </c>
    </row>
    <row r="704" spans="18:19" ht="15" customHeight="1" x14ac:dyDescent="0.2">
      <c r="R704" s="150" t="s">
        <v>423</v>
      </c>
      <c r="S704" s="151">
        <v>1.0168000000000001</v>
      </c>
    </row>
    <row r="705" spans="18:19" ht="15" customHeight="1" x14ac:dyDescent="0.2">
      <c r="R705" s="150" t="s">
        <v>900</v>
      </c>
      <c r="S705" s="151">
        <v>1.0673000000000001</v>
      </c>
    </row>
    <row r="706" spans="18:19" ht="15" customHeight="1" x14ac:dyDescent="0.2">
      <c r="R706" s="150" t="s">
        <v>1072</v>
      </c>
      <c r="S706" s="151">
        <v>0.85960000000000003</v>
      </c>
    </row>
    <row r="707" spans="18:19" ht="15" customHeight="1" x14ac:dyDescent="0.2">
      <c r="R707" s="150" t="s">
        <v>385</v>
      </c>
      <c r="S707" s="151">
        <v>0.90820000000000001</v>
      </c>
    </row>
    <row r="708" spans="18:19" ht="15" customHeight="1" x14ac:dyDescent="0.2">
      <c r="R708" s="150" t="s">
        <v>652</v>
      </c>
      <c r="S708" s="151">
        <v>0.88400000000000001</v>
      </c>
    </row>
    <row r="709" spans="18:19" ht="15" customHeight="1" x14ac:dyDescent="0.2">
      <c r="R709" s="150" t="s">
        <v>1299</v>
      </c>
      <c r="S709" s="151">
        <v>0.67290000000000005</v>
      </c>
    </row>
    <row r="710" spans="18:19" ht="15" customHeight="1" x14ac:dyDescent="0.2">
      <c r="R710" s="150" t="s">
        <v>254</v>
      </c>
      <c r="S710" s="151">
        <v>0.9114000000000001</v>
      </c>
    </row>
    <row r="711" spans="18:19" ht="15" customHeight="1" x14ac:dyDescent="0.2">
      <c r="R711" s="150" t="s">
        <v>1145</v>
      </c>
      <c r="S711" s="151">
        <v>0.91300000000000003</v>
      </c>
    </row>
    <row r="712" spans="18:19" ht="15" customHeight="1" x14ac:dyDescent="0.2">
      <c r="R712" s="150" t="s">
        <v>134</v>
      </c>
      <c r="S712" s="151">
        <v>1.2565</v>
      </c>
    </row>
    <row r="713" spans="18:19" ht="15" customHeight="1" x14ac:dyDescent="0.2">
      <c r="R713" s="150" t="s">
        <v>1234</v>
      </c>
      <c r="S713" s="151">
        <v>0.90250000000000008</v>
      </c>
    </row>
    <row r="714" spans="18:19" ht="15" customHeight="1" x14ac:dyDescent="0.2">
      <c r="R714" s="150" t="s">
        <v>348</v>
      </c>
      <c r="S714" s="151">
        <v>1.1601000000000001</v>
      </c>
    </row>
    <row r="715" spans="18:19" ht="15" customHeight="1" x14ac:dyDescent="0.2">
      <c r="R715" s="150" t="s">
        <v>984</v>
      </c>
      <c r="S715" s="151">
        <v>0.42750000000000005</v>
      </c>
    </row>
    <row r="716" spans="18:19" ht="15" customHeight="1" x14ac:dyDescent="0.2">
      <c r="R716" s="150" t="s">
        <v>1073</v>
      </c>
      <c r="S716" s="151">
        <v>0.89760000000000006</v>
      </c>
    </row>
    <row r="717" spans="18:19" ht="15" customHeight="1" x14ac:dyDescent="0.2">
      <c r="R717" s="150" t="s">
        <v>985</v>
      </c>
      <c r="S717" s="151">
        <v>0.35420000000000001</v>
      </c>
    </row>
    <row r="718" spans="18:19" ht="15" customHeight="1" x14ac:dyDescent="0.2">
      <c r="R718" s="150" t="s">
        <v>1044</v>
      </c>
      <c r="S718" s="151">
        <v>0.81990000000000007</v>
      </c>
    </row>
    <row r="719" spans="18:19" ht="15" customHeight="1" x14ac:dyDescent="0.2">
      <c r="R719" s="150" t="s">
        <v>681</v>
      </c>
      <c r="S719" s="151">
        <v>0.84600000000000009</v>
      </c>
    </row>
    <row r="720" spans="18:19" ht="15" customHeight="1" x14ac:dyDescent="0.2">
      <c r="R720" s="150" t="s">
        <v>380</v>
      </c>
      <c r="S720" s="151">
        <v>1.0563</v>
      </c>
    </row>
    <row r="721" spans="18:19" ht="15" customHeight="1" x14ac:dyDescent="0.2">
      <c r="R721" s="150" t="s">
        <v>321</v>
      </c>
      <c r="S721" s="151">
        <v>0.79949999999999999</v>
      </c>
    </row>
    <row r="722" spans="18:19" ht="15" customHeight="1" x14ac:dyDescent="0.2">
      <c r="R722" s="150" t="s">
        <v>509</v>
      </c>
      <c r="S722" s="151">
        <v>0.82440000000000002</v>
      </c>
    </row>
    <row r="723" spans="18:19" ht="15" customHeight="1" x14ac:dyDescent="0.2">
      <c r="R723" s="150" t="s">
        <v>1144</v>
      </c>
      <c r="S723" s="151">
        <v>0.84720000000000006</v>
      </c>
    </row>
    <row r="724" spans="18:19" ht="15" customHeight="1" x14ac:dyDescent="0.2">
      <c r="R724" s="150" t="s">
        <v>883</v>
      </c>
      <c r="S724" s="151">
        <v>0.91050000000000009</v>
      </c>
    </row>
    <row r="725" spans="18:19" ht="15" customHeight="1" x14ac:dyDescent="0.2">
      <c r="R725" s="150" t="s">
        <v>320</v>
      </c>
      <c r="S725" s="151">
        <v>0.90690000000000004</v>
      </c>
    </row>
    <row r="726" spans="18:19" ht="15" customHeight="1" x14ac:dyDescent="0.2">
      <c r="R726" s="150" t="s">
        <v>381</v>
      </c>
      <c r="S726" s="151">
        <v>0.92710000000000004</v>
      </c>
    </row>
    <row r="727" spans="18:19" ht="15" customHeight="1" x14ac:dyDescent="0.2">
      <c r="R727" s="150" t="s">
        <v>510</v>
      </c>
      <c r="S727" s="151">
        <v>0.69720000000000004</v>
      </c>
    </row>
    <row r="728" spans="18:19" ht="15" customHeight="1" x14ac:dyDescent="0.2">
      <c r="R728" s="150" t="s">
        <v>1045</v>
      </c>
      <c r="S728" s="151">
        <v>0.85970000000000002</v>
      </c>
    </row>
    <row r="729" spans="18:19" ht="15" customHeight="1" x14ac:dyDescent="0.2">
      <c r="R729" s="150" t="s">
        <v>813</v>
      </c>
      <c r="S729" s="151">
        <v>0.92470000000000008</v>
      </c>
    </row>
    <row r="730" spans="18:19" ht="15" customHeight="1" x14ac:dyDescent="0.2">
      <c r="R730" s="150" t="s">
        <v>860</v>
      </c>
      <c r="S730" s="151">
        <v>0.90640000000000009</v>
      </c>
    </row>
    <row r="731" spans="18:19" ht="15" customHeight="1" x14ac:dyDescent="0.2">
      <c r="R731" s="150" t="s">
        <v>1146</v>
      </c>
      <c r="S731" s="151">
        <v>0.85370000000000001</v>
      </c>
    </row>
    <row r="732" spans="18:19" ht="15" customHeight="1" x14ac:dyDescent="0.2">
      <c r="R732" s="150" t="s">
        <v>386</v>
      </c>
      <c r="S732" s="151">
        <v>0.92410000000000003</v>
      </c>
    </row>
    <row r="733" spans="18:19" ht="15" customHeight="1" x14ac:dyDescent="0.2">
      <c r="R733" s="150" t="s">
        <v>174</v>
      </c>
      <c r="S733" s="151">
        <v>1.3471</v>
      </c>
    </row>
    <row r="734" spans="18:19" ht="15" customHeight="1" x14ac:dyDescent="0.2">
      <c r="R734" s="150" t="s">
        <v>387</v>
      </c>
      <c r="S734" s="151">
        <v>0.9456</v>
      </c>
    </row>
    <row r="735" spans="18:19" ht="15" customHeight="1" x14ac:dyDescent="0.2">
      <c r="R735" s="150" t="s">
        <v>728</v>
      </c>
      <c r="S735" s="151">
        <v>1.032</v>
      </c>
    </row>
    <row r="736" spans="18:19" ht="15" customHeight="1" x14ac:dyDescent="0.2">
      <c r="R736" s="150" t="s">
        <v>930</v>
      </c>
      <c r="S736" s="151">
        <v>0.78239999999999998</v>
      </c>
    </row>
    <row r="737" spans="18:19" ht="15" customHeight="1" x14ac:dyDescent="0.2">
      <c r="R737" s="150" t="s">
        <v>324</v>
      </c>
      <c r="S737" s="151">
        <v>0.9385</v>
      </c>
    </row>
    <row r="738" spans="18:19" ht="15" customHeight="1" x14ac:dyDescent="0.2">
      <c r="R738" s="150" t="s">
        <v>706</v>
      </c>
      <c r="S738" s="151">
        <v>0.91110000000000002</v>
      </c>
    </row>
    <row r="739" spans="18:19" ht="15" customHeight="1" x14ac:dyDescent="0.2">
      <c r="R739" s="150" t="s">
        <v>211</v>
      </c>
      <c r="S739" s="151">
        <v>0.96230000000000004</v>
      </c>
    </row>
    <row r="740" spans="18:19" ht="15" customHeight="1" x14ac:dyDescent="0.2">
      <c r="R740" s="150" t="s">
        <v>476</v>
      </c>
      <c r="S740" s="151">
        <v>0.92760000000000009</v>
      </c>
    </row>
    <row r="741" spans="18:19" ht="15" customHeight="1" x14ac:dyDescent="0.2">
      <c r="R741" s="150" t="s">
        <v>861</v>
      </c>
      <c r="S741" s="151">
        <v>0.88660000000000005</v>
      </c>
    </row>
    <row r="742" spans="18:19" ht="15" customHeight="1" x14ac:dyDescent="0.2">
      <c r="R742" s="150" t="s">
        <v>237</v>
      </c>
      <c r="S742" s="151">
        <v>0.9366000000000001</v>
      </c>
    </row>
    <row r="743" spans="18:19" ht="15" customHeight="1" x14ac:dyDescent="0.2">
      <c r="R743" s="150" t="s">
        <v>219</v>
      </c>
      <c r="S743" s="151">
        <v>1.0961000000000001</v>
      </c>
    </row>
    <row r="744" spans="18:19" ht="15" customHeight="1" x14ac:dyDescent="0.2">
      <c r="R744" s="150" t="s">
        <v>584</v>
      </c>
      <c r="S744" s="151">
        <v>1.0968</v>
      </c>
    </row>
    <row r="745" spans="18:19" ht="15" customHeight="1" x14ac:dyDescent="0.2">
      <c r="R745" s="150" t="s">
        <v>729</v>
      </c>
      <c r="S745" s="151">
        <v>1.2825</v>
      </c>
    </row>
    <row r="746" spans="18:19" ht="15" customHeight="1" x14ac:dyDescent="0.2">
      <c r="R746" s="150" t="s">
        <v>604</v>
      </c>
      <c r="S746" s="151">
        <v>0.95400000000000007</v>
      </c>
    </row>
    <row r="747" spans="18:19" ht="15" customHeight="1" x14ac:dyDescent="0.2">
      <c r="R747" s="150" t="s">
        <v>1147</v>
      </c>
      <c r="S747" s="151">
        <v>0.91300000000000003</v>
      </c>
    </row>
    <row r="748" spans="18:19" ht="15" customHeight="1" x14ac:dyDescent="0.2">
      <c r="R748" s="150" t="s">
        <v>629</v>
      </c>
      <c r="S748" s="151">
        <v>1.1313</v>
      </c>
    </row>
    <row r="749" spans="18:19" ht="15" customHeight="1" x14ac:dyDescent="0.2">
      <c r="R749" s="150" t="s">
        <v>156</v>
      </c>
      <c r="S749" s="151">
        <v>0.83200000000000007</v>
      </c>
    </row>
    <row r="750" spans="18:19" ht="15" customHeight="1" x14ac:dyDescent="0.2">
      <c r="R750" s="150" t="s">
        <v>457</v>
      </c>
      <c r="S750" s="151">
        <v>0.94380000000000008</v>
      </c>
    </row>
    <row r="751" spans="18:19" ht="15" customHeight="1" x14ac:dyDescent="0.2">
      <c r="R751" s="150" t="s">
        <v>1323</v>
      </c>
      <c r="S751" s="151">
        <v>0.98310000000000008</v>
      </c>
    </row>
    <row r="752" spans="18:19" ht="15" customHeight="1" x14ac:dyDescent="0.2">
      <c r="R752" s="150" t="s">
        <v>1300</v>
      </c>
      <c r="S752" s="151">
        <v>0.84079999999999999</v>
      </c>
    </row>
    <row r="753" spans="18:19" ht="15" customHeight="1" x14ac:dyDescent="0.2">
      <c r="R753" s="150" t="s">
        <v>1046</v>
      </c>
      <c r="S753" s="151">
        <v>0.81990000000000007</v>
      </c>
    </row>
    <row r="754" spans="18:19" ht="15" customHeight="1" x14ac:dyDescent="0.2">
      <c r="R754" s="150" t="s">
        <v>696</v>
      </c>
      <c r="S754" s="151">
        <v>0.95010000000000006</v>
      </c>
    </row>
    <row r="755" spans="18:19" ht="15" customHeight="1" x14ac:dyDescent="0.2">
      <c r="R755" s="150" t="s">
        <v>123</v>
      </c>
      <c r="S755" s="151">
        <v>0.73130000000000006</v>
      </c>
    </row>
    <row r="756" spans="18:19" ht="15" customHeight="1" x14ac:dyDescent="0.2">
      <c r="R756" s="150" t="s">
        <v>986</v>
      </c>
      <c r="S756" s="151">
        <v>0.34360000000000002</v>
      </c>
    </row>
    <row r="757" spans="18:19" ht="15" customHeight="1" x14ac:dyDescent="0.2">
      <c r="R757" s="150" t="s">
        <v>138</v>
      </c>
      <c r="S757" s="151">
        <v>0.93190000000000006</v>
      </c>
    </row>
    <row r="758" spans="18:19" ht="15" customHeight="1" x14ac:dyDescent="0.2">
      <c r="R758" s="150" t="s">
        <v>682</v>
      </c>
      <c r="S758" s="151">
        <v>0.84950000000000003</v>
      </c>
    </row>
    <row r="759" spans="18:19" ht="15" customHeight="1" x14ac:dyDescent="0.2">
      <c r="R759" s="150" t="s">
        <v>730</v>
      </c>
      <c r="S759" s="151">
        <v>1.2825</v>
      </c>
    </row>
    <row r="760" spans="18:19" ht="15" customHeight="1" x14ac:dyDescent="0.2">
      <c r="R760" s="150" t="s">
        <v>1301</v>
      </c>
      <c r="S760" s="151">
        <v>0.7923</v>
      </c>
    </row>
    <row r="761" spans="18:19" ht="15" customHeight="1" x14ac:dyDescent="0.2">
      <c r="R761" s="150" t="s">
        <v>325</v>
      </c>
      <c r="S761" s="151">
        <v>0.91310000000000002</v>
      </c>
    </row>
    <row r="762" spans="18:19" ht="15" customHeight="1" x14ac:dyDescent="0.2">
      <c r="R762" s="150" t="s">
        <v>388</v>
      </c>
      <c r="S762" s="151">
        <v>0.92420000000000002</v>
      </c>
    </row>
    <row r="763" spans="18:19" ht="15" customHeight="1" x14ac:dyDescent="0.2">
      <c r="R763" s="150" t="s">
        <v>424</v>
      </c>
      <c r="S763" s="151">
        <v>0.85760000000000003</v>
      </c>
    </row>
    <row r="764" spans="18:19" ht="15" customHeight="1" x14ac:dyDescent="0.2">
      <c r="R764" s="150" t="s">
        <v>605</v>
      </c>
      <c r="S764" s="151">
        <v>0.82420000000000004</v>
      </c>
    </row>
    <row r="765" spans="18:19" ht="15" customHeight="1" x14ac:dyDescent="0.2">
      <c r="R765" s="150" t="s">
        <v>757</v>
      </c>
      <c r="S765" s="151">
        <v>0.87980000000000003</v>
      </c>
    </row>
    <row r="766" spans="18:19" ht="15" customHeight="1" x14ac:dyDescent="0.2">
      <c r="R766" s="150" t="s">
        <v>931</v>
      </c>
      <c r="S766" s="151">
        <v>0.90380000000000005</v>
      </c>
    </row>
    <row r="767" spans="18:19" ht="15" customHeight="1" x14ac:dyDescent="0.2">
      <c r="R767" s="150" t="s">
        <v>606</v>
      </c>
      <c r="S767" s="151">
        <v>0.88460000000000005</v>
      </c>
    </row>
    <row r="768" spans="18:19" ht="15" customHeight="1" x14ac:dyDescent="0.2">
      <c r="R768" s="150" t="s">
        <v>175</v>
      </c>
      <c r="S768" s="151">
        <v>1.7175</v>
      </c>
    </row>
    <row r="769" spans="18:19" ht="15" customHeight="1" x14ac:dyDescent="0.2">
      <c r="R769" s="150" t="s">
        <v>124</v>
      </c>
      <c r="S769" s="151">
        <v>0.73230000000000006</v>
      </c>
    </row>
    <row r="770" spans="18:19" ht="15" customHeight="1" x14ac:dyDescent="0.2">
      <c r="R770" s="150" t="s">
        <v>571</v>
      </c>
      <c r="S770" s="151">
        <v>0.98860000000000003</v>
      </c>
    </row>
    <row r="771" spans="18:19" ht="15" customHeight="1" x14ac:dyDescent="0.2">
      <c r="R771" s="150" t="s">
        <v>862</v>
      </c>
      <c r="S771" s="151">
        <v>0.88660000000000005</v>
      </c>
    </row>
    <row r="772" spans="18:19" ht="15" customHeight="1" x14ac:dyDescent="0.2">
      <c r="R772" s="150" t="s">
        <v>932</v>
      </c>
      <c r="S772" s="151">
        <v>1.0109000000000001</v>
      </c>
    </row>
    <row r="773" spans="18:19" ht="15" customHeight="1" x14ac:dyDescent="0.2">
      <c r="R773" s="150" t="s">
        <v>1074</v>
      </c>
      <c r="S773" s="151">
        <v>0.76890000000000003</v>
      </c>
    </row>
    <row r="774" spans="18:19" ht="15" customHeight="1" x14ac:dyDescent="0.2">
      <c r="R774" s="150" t="s">
        <v>1148</v>
      </c>
      <c r="S774" s="151">
        <v>0.97600000000000009</v>
      </c>
    </row>
    <row r="775" spans="18:19" ht="15" customHeight="1" x14ac:dyDescent="0.2">
      <c r="R775" s="150" t="s">
        <v>1235</v>
      </c>
      <c r="S775" s="151">
        <v>0.84140000000000004</v>
      </c>
    </row>
    <row r="776" spans="18:19" ht="15" customHeight="1" x14ac:dyDescent="0.2">
      <c r="R776" s="150" t="s">
        <v>933</v>
      </c>
      <c r="S776" s="151">
        <v>0.87980000000000003</v>
      </c>
    </row>
    <row r="777" spans="18:19" ht="15" customHeight="1" x14ac:dyDescent="0.2">
      <c r="R777" s="150" t="s">
        <v>125</v>
      </c>
      <c r="S777" s="151">
        <v>0.68959999999999999</v>
      </c>
    </row>
    <row r="778" spans="18:19" ht="15" customHeight="1" x14ac:dyDescent="0.2">
      <c r="R778" s="150" t="s">
        <v>326</v>
      </c>
      <c r="S778" s="151">
        <v>0.9385</v>
      </c>
    </row>
    <row r="779" spans="18:19" ht="15" customHeight="1" x14ac:dyDescent="0.2">
      <c r="R779" s="150" t="s">
        <v>425</v>
      </c>
      <c r="S779" s="151">
        <v>1.0168000000000001</v>
      </c>
    </row>
    <row r="780" spans="18:19" ht="15" customHeight="1" x14ac:dyDescent="0.2">
      <c r="R780" s="150" t="s">
        <v>1075</v>
      </c>
      <c r="S780" s="151">
        <v>0.73699999999999999</v>
      </c>
    </row>
    <row r="781" spans="18:19" ht="15" customHeight="1" x14ac:dyDescent="0.2">
      <c r="R781" s="150" t="s">
        <v>1178</v>
      </c>
      <c r="S781" s="151">
        <v>0.92070000000000007</v>
      </c>
    </row>
    <row r="782" spans="18:19" ht="15" customHeight="1" x14ac:dyDescent="0.2">
      <c r="R782" s="150" t="s">
        <v>987</v>
      </c>
      <c r="S782" s="151">
        <v>0.42750000000000005</v>
      </c>
    </row>
    <row r="783" spans="18:19" ht="15" customHeight="1" x14ac:dyDescent="0.2">
      <c r="R783" s="150" t="s">
        <v>731</v>
      </c>
      <c r="S783" s="151">
        <v>1.1380000000000001</v>
      </c>
    </row>
    <row r="784" spans="18:19" ht="15" customHeight="1" x14ac:dyDescent="0.2">
      <c r="R784" s="150" t="s">
        <v>863</v>
      </c>
      <c r="S784" s="151">
        <v>0.98030000000000006</v>
      </c>
    </row>
    <row r="785" spans="18:19" ht="15" customHeight="1" x14ac:dyDescent="0.2">
      <c r="R785" s="150" t="s">
        <v>833</v>
      </c>
      <c r="S785" s="151">
        <v>0.79110000000000003</v>
      </c>
    </row>
    <row r="786" spans="18:19" ht="15" customHeight="1" x14ac:dyDescent="0.2">
      <c r="R786" s="150" t="s">
        <v>901</v>
      </c>
      <c r="S786" s="151">
        <v>1.2085000000000001</v>
      </c>
    </row>
    <row r="787" spans="18:19" ht="15" customHeight="1" x14ac:dyDescent="0.2">
      <c r="R787" s="150" t="s">
        <v>327</v>
      </c>
      <c r="S787" s="151">
        <v>0.84090000000000009</v>
      </c>
    </row>
    <row r="788" spans="18:19" ht="15" customHeight="1" x14ac:dyDescent="0.2">
      <c r="R788" s="150" t="s">
        <v>328</v>
      </c>
      <c r="S788" s="151">
        <v>0.80859999999999999</v>
      </c>
    </row>
    <row r="789" spans="18:19" ht="15" customHeight="1" x14ac:dyDescent="0.2">
      <c r="R789" s="150" t="s">
        <v>607</v>
      </c>
      <c r="S789" s="151">
        <v>0.9335</v>
      </c>
    </row>
    <row r="790" spans="18:19" ht="15" customHeight="1" x14ac:dyDescent="0.2">
      <c r="R790" s="150" t="s">
        <v>176</v>
      </c>
      <c r="S790" s="151">
        <v>1.5181</v>
      </c>
    </row>
    <row r="791" spans="18:19" ht="15" customHeight="1" x14ac:dyDescent="0.2">
      <c r="R791" s="150" t="s">
        <v>989</v>
      </c>
      <c r="S791" s="151">
        <v>0.42750000000000005</v>
      </c>
    </row>
    <row r="792" spans="18:19" ht="15" customHeight="1" x14ac:dyDescent="0.2">
      <c r="R792" s="150" t="s">
        <v>814</v>
      </c>
      <c r="S792" s="151">
        <v>0.85820000000000007</v>
      </c>
    </row>
    <row r="793" spans="18:19" ht="15" customHeight="1" x14ac:dyDescent="0.2">
      <c r="R793" s="150" t="s">
        <v>255</v>
      </c>
      <c r="S793" s="151">
        <v>0.89710000000000001</v>
      </c>
    </row>
    <row r="794" spans="18:19" ht="15" customHeight="1" x14ac:dyDescent="0.2">
      <c r="R794" s="150" t="s">
        <v>758</v>
      </c>
      <c r="S794" s="151">
        <v>1.2762</v>
      </c>
    </row>
    <row r="795" spans="18:19" ht="15" customHeight="1" x14ac:dyDescent="0.2">
      <c r="R795" s="150" t="s">
        <v>1336</v>
      </c>
      <c r="S795" s="151">
        <v>1.0367</v>
      </c>
    </row>
    <row r="796" spans="18:19" ht="15" customHeight="1" x14ac:dyDescent="0.2">
      <c r="R796" s="150" t="s">
        <v>1236</v>
      </c>
      <c r="S796" s="151">
        <v>0.98160000000000003</v>
      </c>
    </row>
    <row r="797" spans="18:19" ht="15" customHeight="1" x14ac:dyDescent="0.2">
      <c r="R797" s="150" t="s">
        <v>225</v>
      </c>
      <c r="S797" s="151">
        <v>1.0939000000000001</v>
      </c>
    </row>
    <row r="798" spans="18:19" ht="15" customHeight="1" x14ac:dyDescent="0.2">
      <c r="R798" s="150" t="s">
        <v>815</v>
      </c>
      <c r="S798" s="151">
        <v>0.86430000000000007</v>
      </c>
    </row>
    <row r="799" spans="18:19" ht="15" customHeight="1" x14ac:dyDescent="0.2">
      <c r="R799" s="150" t="s">
        <v>220</v>
      </c>
      <c r="S799" s="151">
        <v>1.1835</v>
      </c>
    </row>
    <row r="800" spans="18:19" ht="15" customHeight="1" x14ac:dyDescent="0.2">
      <c r="R800" s="150" t="s">
        <v>1237</v>
      </c>
      <c r="S800" s="151">
        <v>0.93110000000000004</v>
      </c>
    </row>
    <row r="801" spans="18:19" ht="15" customHeight="1" x14ac:dyDescent="0.2">
      <c r="R801" s="150" t="s">
        <v>221</v>
      </c>
      <c r="S801" s="151">
        <v>1.2065000000000001</v>
      </c>
    </row>
    <row r="802" spans="18:19" ht="15" customHeight="1" x14ac:dyDescent="0.2">
      <c r="R802" s="150" t="s">
        <v>759</v>
      </c>
      <c r="S802" s="151">
        <v>1.2825</v>
      </c>
    </row>
    <row r="803" spans="18:19" ht="15" customHeight="1" x14ac:dyDescent="0.2">
      <c r="R803" s="150" t="s">
        <v>1013</v>
      </c>
      <c r="S803" s="151">
        <v>1.0702</v>
      </c>
    </row>
    <row r="804" spans="18:19" ht="15" customHeight="1" x14ac:dyDescent="0.2">
      <c r="R804" s="150" t="s">
        <v>1238</v>
      </c>
      <c r="S804" s="151">
        <v>0.90250000000000008</v>
      </c>
    </row>
    <row r="805" spans="18:19" ht="15" customHeight="1" x14ac:dyDescent="0.2">
      <c r="R805" s="150" t="s">
        <v>329</v>
      </c>
      <c r="S805" s="151">
        <v>0.9385</v>
      </c>
    </row>
    <row r="806" spans="18:19" ht="15" customHeight="1" x14ac:dyDescent="0.2">
      <c r="R806" s="150" t="s">
        <v>426</v>
      </c>
      <c r="S806" s="151">
        <v>0.96350000000000002</v>
      </c>
    </row>
    <row r="807" spans="18:19" ht="15" customHeight="1" x14ac:dyDescent="0.2">
      <c r="R807" s="150" t="s">
        <v>683</v>
      </c>
      <c r="S807" s="151">
        <v>0.77590000000000003</v>
      </c>
    </row>
    <row r="808" spans="18:19" ht="15" customHeight="1" x14ac:dyDescent="0.2">
      <c r="R808" s="150" t="s">
        <v>1149</v>
      </c>
      <c r="S808" s="151">
        <v>0.85770000000000002</v>
      </c>
    </row>
    <row r="809" spans="18:19" ht="15" customHeight="1" x14ac:dyDescent="0.2">
      <c r="R809" s="150" t="s">
        <v>359</v>
      </c>
      <c r="S809" s="151">
        <v>0.88150000000000006</v>
      </c>
    </row>
    <row r="810" spans="18:19" ht="15" customHeight="1" x14ac:dyDescent="0.2">
      <c r="R810" s="150" t="s">
        <v>760</v>
      </c>
      <c r="S810" s="151">
        <v>1.0614000000000001</v>
      </c>
    </row>
    <row r="811" spans="18:19" ht="15" customHeight="1" x14ac:dyDescent="0.2">
      <c r="R811" s="150" t="s">
        <v>630</v>
      </c>
      <c r="S811" s="151">
        <v>0.9748</v>
      </c>
    </row>
    <row r="812" spans="18:19" ht="15" customHeight="1" x14ac:dyDescent="0.2">
      <c r="R812" s="150" t="s">
        <v>1239</v>
      </c>
      <c r="S812" s="151">
        <v>0.90250000000000008</v>
      </c>
    </row>
    <row r="813" spans="18:19" ht="15" customHeight="1" x14ac:dyDescent="0.2">
      <c r="R813" s="150" t="s">
        <v>585</v>
      </c>
      <c r="S813" s="151">
        <v>1.292</v>
      </c>
    </row>
    <row r="814" spans="18:19" ht="15" customHeight="1" x14ac:dyDescent="0.2">
      <c r="R814" s="150" t="s">
        <v>934</v>
      </c>
      <c r="S814" s="151">
        <v>0.92280000000000006</v>
      </c>
    </row>
    <row r="815" spans="18:19" ht="15" customHeight="1" x14ac:dyDescent="0.2">
      <c r="R815" s="150" t="s">
        <v>1150</v>
      </c>
      <c r="S815" s="151">
        <v>0.92680000000000007</v>
      </c>
    </row>
    <row r="816" spans="18:19" ht="15" customHeight="1" x14ac:dyDescent="0.2">
      <c r="R816" s="150" t="s">
        <v>608</v>
      </c>
      <c r="S816" s="151">
        <v>0.94700000000000006</v>
      </c>
    </row>
    <row r="817" spans="18:19" ht="15" customHeight="1" x14ac:dyDescent="0.2">
      <c r="R817" s="150" t="s">
        <v>732</v>
      </c>
      <c r="S817" s="151">
        <v>1.2825</v>
      </c>
    </row>
    <row r="818" spans="18:19" ht="15" customHeight="1" x14ac:dyDescent="0.2">
      <c r="R818" s="150" t="s">
        <v>330</v>
      </c>
      <c r="S818" s="151">
        <v>0.86020000000000008</v>
      </c>
    </row>
    <row r="819" spans="18:19" ht="15" customHeight="1" x14ac:dyDescent="0.2">
      <c r="R819" s="150" t="s">
        <v>1324</v>
      </c>
      <c r="S819" s="151">
        <v>0.92480000000000007</v>
      </c>
    </row>
    <row r="820" spans="18:19" ht="15" customHeight="1" x14ac:dyDescent="0.2">
      <c r="R820" s="150" t="s">
        <v>331</v>
      </c>
      <c r="S820" s="151">
        <v>0.86020000000000008</v>
      </c>
    </row>
    <row r="821" spans="18:19" ht="15" customHeight="1" x14ac:dyDescent="0.2">
      <c r="R821" s="150" t="s">
        <v>427</v>
      </c>
      <c r="S821" s="151">
        <v>0.95290000000000008</v>
      </c>
    </row>
    <row r="822" spans="18:19" ht="15" customHeight="1" x14ac:dyDescent="0.2">
      <c r="R822" s="150" t="s">
        <v>1302</v>
      </c>
      <c r="S822" s="151">
        <v>0.67290000000000005</v>
      </c>
    </row>
    <row r="823" spans="18:19" ht="15" customHeight="1" x14ac:dyDescent="0.2">
      <c r="R823" s="150" t="s">
        <v>256</v>
      </c>
      <c r="S823" s="151">
        <v>0.88260000000000005</v>
      </c>
    </row>
    <row r="824" spans="18:19" ht="15" customHeight="1" x14ac:dyDescent="0.2">
      <c r="R824" s="150" t="s">
        <v>884</v>
      </c>
      <c r="S824" s="151">
        <v>0.91050000000000009</v>
      </c>
    </row>
    <row r="825" spans="18:19" ht="15" customHeight="1" x14ac:dyDescent="0.2">
      <c r="R825" s="150" t="s">
        <v>885</v>
      </c>
      <c r="S825" s="151">
        <v>0.83150000000000002</v>
      </c>
    </row>
    <row r="826" spans="18:19" ht="15" customHeight="1" x14ac:dyDescent="0.2">
      <c r="R826" s="150" t="s">
        <v>511</v>
      </c>
      <c r="S826" s="151">
        <v>0.87040000000000006</v>
      </c>
    </row>
    <row r="827" spans="18:19" ht="15" customHeight="1" x14ac:dyDescent="0.2">
      <c r="R827" s="150" t="s">
        <v>1151</v>
      </c>
      <c r="S827" s="151">
        <v>0.83630000000000004</v>
      </c>
    </row>
    <row r="828" spans="18:19" ht="15" customHeight="1" x14ac:dyDescent="0.2">
      <c r="R828" s="150" t="s">
        <v>834</v>
      </c>
      <c r="S828" s="151">
        <v>0.79110000000000003</v>
      </c>
    </row>
    <row r="829" spans="18:19" ht="15" customHeight="1" x14ac:dyDescent="0.2">
      <c r="R829" s="150" t="s">
        <v>631</v>
      </c>
      <c r="S829" s="151">
        <v>1.1158000000000001</v>
      </c>
    </row>
    <row r="830" spans="18:19" ht="15" customHeight="1" x14ac:dyDescent="0.2">
      <c r="R830" s="150" t="s">
        <v>761</v>
      </c>
      <c r="S830" s="151">
        <v>0.93380000000000007</v>
      </c>
    </row>
    <row r="831" spans="18:19" ht="15" customHeight="1" x14ac:dyDescent="0.2">
      <c r="R831" s="150" t="s">
        <v>762</v>
      </c>
      <c r="S831" s="151">
        <v>1.0039</v>
      </c>
    </row>
    <row r="832" spans="18:19" ht="15" customHeight="1" x14ac:dyDescent="0.2">
      <c r="R832" s="150" t="s">
        <v>816</v>
      </c>
      <c r="S832" s="151">
        <v>0.82410000000000005</v>
      </c>
    </row>
    <row r="833" spans="18:19" ht="15" customHeight="1" x14ac:dyDescent="0.2">
      <c r="R833" s="150" t="s">
        <v>763</v>
      </c>
      <c r="S833" s="151">
        <v>0.87980000000000003</v>
      </c>
    </row>
    <row r="834" spans="18:19" ht="15" customHeight="1" x14ac:dyDescent="0.2">
      <c r="R834" s="150" t="s">
        <v>177</v>
      </c>
      <c r="S834" s="151">
        <v>1.2379</v>
      </c>
    </row>
    <row r="835" spans="18:19" ht="15" customHeight="1" x14ac:dyDescent="0.2">
      <c r="R835" s="150" t="s">
        <v>257</v>
      </c>
      <c r="S835" s="151">
        <v>0.90380000000000005</v>
      </c>
    </row>
    <row r="836" spans="18:19" ht="15" customHeight="1" x14ac:dyDescent="0.2">
      <c r="R836" s="150" t="s">
        <v>764</v>
      </c>
      <c r="S836" s="151">
        <v>1.2825</v>
      </c>
    </row>
    <row r="837" spans="18:19" ht="15" customHeight="1" x14ac:dyDescent="0.2">
      <c r="R837" s="150" t="s">
        <v>817</v>
      </c>
      <c r="S837" s="151">
        <v>0.9738</v>
      </c>
    </row>
    <row r="838" spans="18:19" ht="15" customHeight="1" x14ac:dyDescent="0.2">
      <c r="R838" s="150" t="s">
        <v>1152</v>
      </c>
      <c r="S838" s="151">
        <v>0.85770000000000002</v>
      </c>
    </row>
    <row r="839" spans="18:19" ht="15" customHeight="1" x14ac:dyDescent="0.2">
      <c r="R839" s="150" t="s">
        <v>765</v>
      </c>
      <c r="S839" s="151">
        <v>0.87980000000000003</v>
      </c>
    </row>
    <row r="840" spans="18:19" ht="15" customHeight="1" x14ac:dyDescent="0.2">
      <c r="R840" s="150" t="s">
        <v>536</v>
      </c>
      <c r="S840" s="151">
        <v>0.83050000000000002</v>
      </c>
    </row>
    <row r="841" spans="18:19" ht="15" customHeight="1" x14ac:dyDescent="0.2">
      <c r="R841" s="150" t="s">
        <v>990</v>
      </c>
      <c r="S841" s="151">
        <v>0.42750000000000005</v>
      </c>
    </row>
    <row r="842" spans="18:19" ht="15" customHeight="1" x14ac:dyDescent="0.2">
      <c r="R842" s="150" t="s">
        <v>477</v>
      </c>
      <c r="S842" s="151">
        <v>0.90529999999999999</v>
      </c>
    </row>
    <row r="843" spans="18:19" ht="15" customHeight="1" x14ac:dyDescent="0.2">
      <c r="R843" s="150" t="s">
        <v>684</v>
      </c>
      <c r="S843" s="151">
        <v>0.84950000000000003</v>
      </c>
    </row>
    <row r="844" spans="18:19" ht="15" customHeight="1" x14ac:dyDescent="0.2">
      <c r="R844" s="150" t="s">
        <v>886</v>
      </c>
      <c r="S844" s="151">
        <v>0.83150000000000002</v>
      </c>
    </row>
    <row r="845" spans="18:19" ht="15" customHeight="1" x14ac:dyDescent="0.2">
      <c r="R845" s="150" t="s">
        <v>258</v>
      </c>
      <c r="S845" s="151">
        <v>0.90380000000000005</v>
      </c>
    </row>
    <row r="846" spans="18:19" ht="15" customHeight="1" x14ac:dyDescent="0.2">
      <c r="R846" s="150" t="s">
        <v>766</v>
      </c>
      <c r="S846" s="151">
        <v>1.0039</v>
      </c>
    </row>
    <row r="847" spans="18:19" ht="15" customHeight="1" x14ac:dyDescent="0.2">
      <c r="R847" s="150" t="s">
        <v>609</v>
      </c>
      <c r="S847" s="151">
        <v>0.88460000000000005</v>
      </c>
    </row>
    <row r="848" spans="18:19" ht="15" customHeight="1" x14ac:dyDescent="0.2">
      <c r="R848" s="150" t="s">
        <v>537</v>
      </c>
      <c r="S848" s="151">
        <v>0.81559999999999999</v>
      </c>
    </row>
    <row r="849" spans="18:19" ht="15" customHeight="1" x14ac:dyDescent="0.2">
      <c r="R849" s="150" t="s">
        <v>1325</v>
      </c>
      <c r="S849" s="151">
        <v>0.9466</v>
      </c>
    </row>
    <row r="850" spans="18:19" ht="15" customHeight="1" x14ac:dyDescent="0.2">
      <c r="R850" s="150" t="s">
        <v>428</v>
      </c>
      <c r="S850" s="151">
        <v>0.85760000000000003</v>
      </c>
    </row>
    <row r="851" spans="18:19" ht="15" customHeight="1" x14ac:dyDescent="0.2">
      <c r="R851" s="150" t="s">
        <v>360</v>
      </c>
      <c r="S851" s="151">
        <v>0.88900000000000001</v>
      </c>
    </row>
    <row r="852" spans="18:19" ht="15" customHeight="1" x14ac:dyDescent="0.2">
      <c r="R852" s="150" t="s">
        <v>1326</v>
      </c>
      <c r="S852" s="151">
        <v>0.98310000000000008</v>
      </c>
    </row>
    <row r="853" spans="18:19" ht="15" customHeight="1" x14ac:dyDescent="0.2">
      <c r="R853" s="150" t="s">
        <v>259</v>
      </c>
      <c r="S853" s="151">
        <v>0.91660000000000008</v>
      </c>
    </row>
    <row r="854" spans="18:19" ht="15" customHeight="1" x14ac:dyDescent="0.2">
      <c r="R854" s="150" t="s">
        <v>818</v>
      </c>
      <c r="S854" s="151">
        <v>0.5988</v>
      </c>
    </row>
    <row r="855" spans="18:19" ht="15" customHeight="1" x14ac:dyDescent="0.2">
      <c r="R855" s="150" t="s">
        <v>212</v>
      </c>
      <c r="S855" s="151">
        <v>1.0374000000000001</v>
      </c>
    </row>
    <row r="856" spans="18:19" ht="15" customHeight="1" x14ac:dyDescent="0.2">
      <c r="R856" s="150" t="s">
        <v>1153</v>
      </c>
      <c r="S856" s="151">
        <v>0.96060000000000001</v>
      </c>
    </row>
    <row r="857" spans="18:19" ht="15" customHeight="1" x14ac:dyDescent="0.2">
      <c r="R857" s="150" t="s">
        <v>260</v>
      </c>
      <c r="S857" s="151">
        <v>0.90480000000000005</v>
      </c>
    </row>
    <row r="858" spans="18:19" ht="15" customHeight="1" x14ac:dyDescent="0.2">
      <c r="R858" s="150" t="s">
        <v>733</v>
      </c>
      <c r="S858" s="151">
        <v>1.2825</v>
      </c>
    </row>
    <row r="859" spans="18:19" ht="15" customHeight="1" x14ac:dyDescent="0.2">
      <c r="R859" s="150" t="s">
        <v>991</v>
      </c>
      <c r="S859" s="151">
        <v>0.37970000000000004</v>
      </c>
    </row>
    <row r="860" spans="18:19" ht="15" customHeight="1" x14ac:dyDescent="0.2">
      <c r="R860" s="150" t="s">
        <v>332</v>
      </c>
      <c r="S860" s="151">
        <v>0.9385</v>
      </c>
    </row>
    <row r="861" spans="18:19" ht="15" customHeight="1" x14ac:dyDescent="0.2">
      <c r="R861" s="150" t="s">
        <v>887</v>
      </c>
      <c r="S861" s="151">
        <v>0.83150000000000002</v>
      </c>
    </row>
    <row r="862" spans="18:19" ht="15" customHeight="1" x14ac:dyDescent="0.2">
      <c r="R862" s="150" t="s">
        <v>333</v>
      </c>
      <c r="S862" s="151">
        <v>0.72940000000000005</v>
      </c>
    </row>
    <row r="863" spans="18:19" ht="15" customHeight="1" x14ac:dyDescent="0.2">
      <c r="R863" s="150" t="s">
        <v>1277</v>
      </c>
      <c r="S863" s="151">
        <v>1.1393</v>
      </c>
    </row>
    <row r="864" spans="18:19" ht="15" customHeight="1" x14ac:dyDescent="0.2">
      <c r="R864" s="150" t="s">
        <v>819</v>
      </c>
      <c r="S864" s="151">
        <v>0.86430000000000007</v>
      </c>
    </row>
    <row r="865" spans="18:19" ht="15" customHeight="1" x14ac:dyDescent="0.2">
      <c r="R865" s="150" t="s">
        <v>512</v>
      </c>
      <c r="S865" s="151">
        <v>0.95290000000000008</v>
      </c>
    </row>
    <row r="866" spans="18:19" ht="15" customHeight="1" x14ac:dyDescent="0.2">
      <c r="R866" s="150" t="s">
        <v>1047</v>
      </c>
      <c r="S866" s="151">
        <v>0.85970000000000002</v>
      </c>
    </row>
    <row r="867" spans="18:19" ht="15" customHeight="1" x14ac:dyDescent="0.2">
      <c r="R867" s="150" t="s">
        <v>557</v>
      </c>
      <c r="S867" s="151">
        <v>1.0079</v>
      </c>
    </row>
    <row r="868" spans="18:19" ht="15" customHeight="1" x14ac:dyDescent="0.2">
      <c r="R868" s="150" t="s">
        <v>992</v>
      </c>
      <c r="S868" s="151">
        <v>0.40640000000000004</v>
      </c>
    </row>
    <row r="869" spans="18:19" ht="15" customHeight="1" x14ac:dyDescent="0.2">
      <c r="R869" s="150" t="s">
        <v>389</v>
      </c>
      <c r="S869" s="151">
        <v>0.90820000000000001</v>
      </c>
    </row>
    <row r="870" spans="18:19" ht="15" customHeight="1" x14ac:dyDescent="0.2">
      <c r="R870" s="150" t="s">
        <v>157</v>
      </c>
      <c r="S870" s="151">
        <v>0.83230000000000004</v>
      </c>
    </row>
    <row r="871" spans="18:19" ht="15" customHeight="1" x14ac:dyDescent="0.2">
      <c r="R871" s="150" t="s">
        <v>653</v>
      </c>
      <c r="S871" s="151">
        <v>0.77840000000000009</v>
      </c>
    </row>
    <row r="872" spans="18:19" ht="15" customHeight="1" x14ac:dyDescent="0.2">
      <c r="R872" s="150" t="s">
        <v>864</v>
      </c>
      <c r="S872" s="151">
        <v>0.98030000000000006</v>
      </c>
    </row>
    <row r="873" spans="18:19" ht="15" customHeight="1" x14ac:dyDescent="0.2">
      <c r="R873" s="150" t="s">
        <v>935</v>
      </c>
      <c r="S873" s="151">
        <v>0.93290000000000006</v>
      </c>
    </row>
    <row r="874" spans="18:19" ht="15" customHeight="1" x14ac:dyDescent="0.2">
      <c r="R874" s="150" t="s">
        <v>820</v>
      </c>
      <c r="S874" s="151">
        <v>0.9738</v>
      </c>
    </row>
    <row r="875" spans="18:19" ht="15" customHeight="1" x14ac:dyDescent="0.2">
      <c r="R875" s="150" t="s">
        <v>1240</v>
      </c>
      <c r="S875" s="151">
        <v>0.93110000000000004</v>
      </c>
    </row>
    <row r="876" spans="18:19" ht="15" customHeight="1" x14ac:dyDescent="0.2">
      <c r="R876" s="150" t="s">
        <v>936</v>
      </c>
      <c r="S876" s="151">
        <v>1.0931999999999999</v>
      </c>
    </row>
    <row r="877" spans="18:19" ht="15" customHeight="1" x14ac:dyDescent="0.2">
      <c r="R877" s="150" t="s">
        <v>390</v>
      </c>
      <c r="S877" s="151">
        <v>0.88660000000000005</v>
      </c>
    </row>
    <row r="878" spans="18:19" ht="15" customHeight="1" x14ac:dyDescent="0.2">
      <c r="R878" s="150" t="s">
        <v>865</v>
      </c>
      <c r="S878" s="151">
        <v>0.98030000000000006</v>
      </c>
    </row>
    <row r="879" spans="18:19" ht="15" customHeight="1" x14ac:dyDescent="0.2">
      <c r="R879" s="150" t="s">
        <v>126</v>
      </c>
      <c r="S879" s="151">
        <v>0.75560000000000005</v>
      </c>
    </row>
    <row r="880" spans="18:19" ht="15" customHeight="1" x14ac:dyDescent="0.2">
      <c r="R880" s="150" t="s">
        <v>334</v>
      </c>
      <c r="S880" s="151">
        <v>0.9385</v>
      </c>
    </row>
    <row r="881" spans="18:19" ht="15" customHeight="1" x14ac:dyDescent="0.2">
      <c r="R881" s="150" t="s">
        <v>1035</v>
      </c>
      <c r="S881" s="151">
        <v>0.91780000000000006</v>
      </c>
    </row>
    <row r="882" spans="18:19" ht="15" customHeight="1" x14ac:dyDescent="0.2">
      <c r="R882" s="150" t="s">
        <v>1278</v>
      </c>
      <c r="S882" s="151">
        <v>1.1781000000000001</v>
      </c>
    </row>
    <row r="883" spans="18:19" ht="15" customHeight="1" x14ac:dyDescent="0.2">
      <c r="R883" s="150" t="s">
        <v>1327</v>
      </c>
      <c r="S883" s="151">
        <v>1.1313</v>
      </c>
    </row>
    <row r="884" spans="18:19" ht="15" customHeight="1" x14ac:dyDescent="0.2">
      <c r="R884" s="150" t="s">
        <v>335</v>
      </c>
      <c r="S884" s="151">
        <v>0.9385</v>
      </c>
    </row>
    <row r="885" spans="18:19" ht="15" customHeight="1" x14ac:dyDescent="0.2">
      <c r="R885" s="150" t="s">
        <v>937</v>
      </c>
      <c r="S885" s="151">
        <v>1.1380000000000001</v>
      </c>
    </row>
    <row r="886" spans="18:19" ht="15" customHeight="1" x14ac:dyDescent="0.2">
      <c r="R886" s="150" t="s">
        <v>139</v>
      </c>
      <c r="S886" s="151">
        <v>0.8579</v>
      </c>
    </row>
    <row r="887" spans="18:19" ht="15" customHeight="1" x14ac:dyDescent="0.2">
      <c r="R887" s="150" t="s">
        <v>140</v>
      </c>
      <c r="S887" s="151">
        <v>1.0089000000000001</v>
      </c>
    </row>
    <row r="888" spans="18:19" ht="15" customHeight="1" x14ac:dyDescent="0.2">
      <c r="R888" s="150" t="s">
        <v>261</v>
      </c>
      <c r="S888" s="151">
        <v>0.90480000000000005</v>
      </c>
    </row>
    <row r="889" spans="18:19" ht="15" customHeight="1" x14ac:dyDescent="0.2">
      <c r="R889" s="150" t="s">
        <v>821</v>
      </c>
      <c r="S889" s="151">
        <v>0.92630000000000001</v>
      </c>
    </row>
    <row r="890" spans="18:19" ht="15" customHeight="1" x14ac:dyDescent="0.2">
      <c r="R890" s="150" t="s">
        <v>178</v>
      </c>
      <c r="S890" s="151">
        <v>1.6454</v>
      </c>
    </row>
    <row r="891" spans="18:19" ht="15" customHeight="1" x14ac:dyDescent="0.2">
      <c r="R891" s="150" t="s">
        <v>538</v>
      </c>
      <c r="S891" s="151">
        <v>0.83050000000000002</v>
      </c>
    </row>
    <row r="892" spans="18:19" ht="15" customHeight="1" x14ac:dyDescent="0.2">
      <c r="R892" s="150" t="s">
        <v>685</v>
      </c>
      <c r="S892" s="151">
        <v>0.92760000000000009</v>
      </c>
    </row>
    <row r="893" spans="18:19" ht="15" customHeight="1" x14ac:dyDescent="0.2">
      <c r="R893" s="150" t="s">
        <v>458</v>
      </c>
      <c r="S893" s="151">
        <v>0.84700000000000009</v>
      </c>
    </row>
    <row r="894" spans="18:19" ht="15" customHeight="1" x14ac:dyDescent="0.2">
      <c r="R894" s="150" t="s">
        <v>586</v>
      </c>
      <c r="S894" s="151">
        <v>1.292</v>
      </c>
    </row>
    <row r="895" spans="18:19" ht="15" customHeight="1" x14ac:dyDescent="0.2">
      <c r="R895" s="150" t="s">
        <v>158</v>
      </c>
      <c r="S895" s="151">
        <v>0.78690000000000004</v>
      </c>
    </row>
    <row r="896" spans="18:19" ht="15" customHeight="1" x14ac:dyDescent="0.2">
      <c r="R896" s="150" t="s">
        <v>539</v>
      </c>
      <c r="S896" s="151">
        <v>0.76840000000000008</v>
      </c>
    </row>
    <row r="897" spans="18:19" ht="15" customHeight="1" x14ac:dyDescent="0.2">
      <c r="R897" s="150" t="s">
        <v>262</v>
      </c>
      <c r="S897" s="151">
        <v>0.80460000000000009</v>
      </c>
    </row>
    <row r="898" spans="18:19" ht="15" customHeight="1" x14ac:dyDescent="0.2">
      <c r="R898" s="150" t="s">
        <v>459</v>
      </c>
      <c r="S898" s="151">
        <v>0.9284</v>
      </c>
    </row>
    <row r="899" spans="18:19" ht="15" customHeight="1" x14ac:dyDescent="0.2">
      <c r="R899" s="150" t="s">
        <v>632</v>
      </c>
      <c r="S899" s="151">
        <v>0.78810000000000002</v>
      </c>
    </row>
    <row r="900" spans="18:19" ht="15" customHeight="1" x14ac:dyDescent="0.2">
      <c r="R900" s="150" t="s">
        <v>686</v>
      </c>
      <c r="S900" s="151">
        <v>0.84240000000000004</v>
      </c>
    </row>
    <row r="901" spans="18:19" ht="15" customHeight="1" x14ac:dyDescent="0.2">
      <c r="R901" s="150" t="s">
        <v>902</v>
      </c>
      <c r="S901" s="151">
        <v>1.0673000000000001</v>
      </c>
    </row>
    <row r="902" spans="18:19" ht="15" customHeight="1" x14ac:dyDescent="0.2">
      <c r="R902" s="150" t="s">
        <v>1076</v>
      </c>
      <c r="S902" s="151">
        <v>0.73699999999999999</v>
      </c>
    </row>
    <row r="903" spans="18:19" ht="15" customHeight="1" x14ac:dyDescent="0.2">
      <c r="R903" s="150" t="s">
        <v>993</v>
      </c>
      <c r="S903" s="151">
        <v>0.40640000000000004</v>
      </c>
    </row>
    <row r="904" spans="18:19" ht="15" customHeight="1" x14ac:dyDescent="0.2">
      <c r="R904" s="150" t="s">
        <v>1242</v>
      </c>
      <c r="S904" s="151">
        <v>0.90250000000000008</v>
      </c>
    </row>
    <row r="905" spans="18:19" ht="15" customHeight="1" x14ac:dyDescent="0.2">
      <c r="R905" s="150" t="s">
        <v>866</v>
      </c>
      <c r="S905" s="151">
        <v>0.82740000000000002</v>
      </c>
    </row>
    <row r="906" spans="18:19" ht="15" customHeight="1" x14ac:dyDescent="0.2">
      <c r="R906" s="150" t="s">
        <v>429</v>
      </c>
      <c r="S906" s="151">
        <v>0.96350000000000002</v>
      </c>
    </row>
    <row r="907" spans="18:19" ht="15" customHeight="1" x14ac:dyDescent="0.2">
      <c r="R907" s="150" t="s">
        <v>1241</v>
      </c>
      <c r="S907" s="151">
        <v>0.90250000000000008</v>
      </c>
    </row>
    <row r="908" spans="18:19" ht="15" customHeight="1" x14ac:dyDescent="0.2">
      <c r="R908" s="150" t="s">
        <v>430</v>
      </c>
      <c r="S908" s="151">
        <v>0.9002</v>
      </c>
    </row>
    <row r="909" spans="18:19" ht="15" customHeight="1" x14ac:dyDescent="0.2">
      <c r="R909" s="150" t="s">
        <v>478</v>
      </c>
      <c r="S909" s="151">
        <v>0.84730000000000005</v>
      </c>
    </row>
    <row r="910" spans="18:19" ht="15" customHeight="1" x14ac:dyDescent="0.2">
      <c r="R910" s="150" t="s">
        <v>460</v>
      </c>
      <c r="S910" s="151">
        <v>0.94380000000000008</v>
      </c>
    </row>
    <row r="911" spans="18:19" ht="15" customHeight="1" x14ac:dyDescent="0.2">
      <c r="R911" s="150" t="s">
        <v>1154</v>
      </c>
      <c r="S911" s="151">
        <v>0.83630000000000004</v>
      </c>
    </row>
    <row r="912" spans="18:19" ht="15" customHeight="1" x14ac:dyDescent="0.2">
      <c r="R912" s="150" t="s">
        <v>1243</v>
      </c>
      <c r="S912" s="151">
        <v>0.93110000000000004</v>
      </c>
    </row>
    <row r="913" spans="18:19" ht="15" customHeight="1" x14ac:dyDescent="0.2">
      <c r="R913" s="150" t="s">
        <v>1303</v>
      </c>
      <c r="S913" s="151">
        <v>0.7923</v>
      </c>
    </row>
    <row r="914" spans="18:19" ht="15" customHeight="1" x14ac:dyDescent="0.2">
      <c r="R914" s="150" t="s">
        <v>1244</v>
      </c>
      <c r="S914" s="151">
        <v>0.93110000000000004</v>
      </c>
    </row>
    <row r="915" spans="18:19" ht="15" customHeight="1" x14ac:dyDescent="0.2">
      <c r="R915" s="150" t="s">
        <v>572</v>
      </c>
      <c r="S915" s="151">
        <v>1.0384</v>
      </c>
    </row>
    <row r="916" spans="18:19" ht="15" customHeight="1" x14ac:dyDescent="0.2">
      <c r="R916" s="150" t="s">
        <v>1245</v>
      </c>
      <c r="S916" s="151">
        <v>1.0384</v>
      </c>
    </row>
    <row r="917" spans="18:19" ht="15" customHeight="1" x14ac:dyDescent="0.2">
      <c r="R917" s="150" t="s">
        <v>1014</v>
      </c>
      <c r="S917" s="151">
        <v>1.0702</v>
      </c>
    </row>
    <row r="918" spans="18:19" ht="15" customHeight="1" x14ac:dyDescent="0.2">
      <c r="R918" s="150" t="s">
        <v>213</v>
      </c>
      <c r="S918" s="151">
        <v>0.85450000000000004</v>
      </c>
    </row>
    <row r="919" spans="18:19" ht="15" customHeight="1" x14ac:dyDescent="0.2">
      <c r="R919" s="150" t="s">
        <v>159</v>
      </c>
      <c r="S919" s="151">
        <v>0.83230000000000004</v>
      </c>
    </row>
    <row r="920" spans="18:19" ht="15" customHeight="1" x14ac:dyDescent="0.2">
      <c r="R920" s="150" t="s">
        <v>336</v>
      </c>
      <c r="S920" s="151">
        <v>0.72940000000000005</v>
      </c>
    </row>
    <row r="921" spans="18:19" ht="15" customHeight="1" x14ac:dyDescent="0.2">
      <c r="R921" s="150" t="s">
        <v>1246</v>
      </c>
      <c r="S921" s="151">
        <v>0.84140000000000004</v>
      </c>
    </row>
    <row r="922" spans="18:19" ht="15" customHeight="1" x14ac:dyDescent="0.2">
      <c r="R922" s="150" t="s">
        <v>431</v>
      </c>
      <c r="S922" s="151">
        <v>1.0168000000000001</v>
      </c>
    </row>
    <row r="923" spans="18:19" ht="15" customHeight="1" x14ac:dyDescent="0.2">
      <c r="R923" s="150" t="s">
        <v>767</v>
      </c>
      <c r="S923" s="151">
        <v>1.1225000000000001</v>
      </c>
    </row>
    <row r="924" spans="18:19" ht="15" customHeight="1" x14ac:dyDescent="0.2">
      <c r="R924" s="150" t="s">
        <v>1304</v>
      </c>
      <c r="S924" s="151">
        <v>0.86040000000000005</v>
      </c>
    </row>
    <row r="925" spans="18:19" ht="15" customHeight="1" x14ac:dyDescent="0.2">
      <c r="R925" s="150" t="s">
        <v>994</v>
      </c>
      <c r="S925" s="151">
        <v>0.42450000000000004</v>
      </c>
    </row>
    <row r="926" spans="18:19" ht="15" customHeight="1" x14ac:dyDescent="0.2">
      <c r="R926" s="150" t="s">
        <v>573</v>
      </c>
      <c r="S926" s="151">
        <v>0.95230000000000004</v>
      </c>
    </row>
    <row r="927" spans="18:19" ht="15" customHeight="1" x14ac:dyDescent="0.2">
      <c r="R927" s="150" t="s">
        <v>768</v>
      </c>
      <c r="S927" s="151">
        <v>1.2825</v>
      </c>
    </row>
    <row r="928" spans="18:19" ht="15" customHeight="1" x14ac:dyDescent="0.2">
      <c r="R928" s="150" t="s">
        <v>1328</v>
      </c>
      <c r="S928" s="151">
        <v>0.88770000000000004</v>
      </c>
    </row>
    <row r="929" spans="18:19" ht="15" customHeight="1" x14ac:dyDescent="0.2">
      <c r="R929" s="150" t="s">
        <v>1247</v>
      </c>
      <c r="S929" s="151">
        <v>0.84140000000000004</v>
      </c>
    </row>
    <row r="930" spans="18:19" ht="15" customHeight="1" x14ac:dyDescent="0.2">
      <c r="R930" s="150" t="s">
        <v>1305</v>
      </c>
      <c r="S930" s="151">
        <v>0.78250000000000008</v>
      </c>
    </row>
    <row r="931" spans="18:19" ht="15" customHeight="1" x14ac:dyDescent="0.2">
      <c r="R931" s="150" t="s">
        <v>633</v>
      </c>
      <c r="S931" s="151">
        <v>1.1313</v>
      </c>
    </row>
    <row r="932" spans="18:19" ht="15" customHeight="1" x14ac:dyDescent="0.2">
      <c r="R932" s="150" t="s">
        <v>1155</v>
      </c>
      <c r="S932" s="151">
        <v>0.83630000000000004</v>
      </c>
    </row>
    <row r="933" spans="18:19" ht="15" customHeight="1" x14ac:dyDescent="0.2">
      <c r="R933" s="150" t="s">
        <v>822</v>
      </c>
      <c r="S933" s="151">
        <v>0.84090000000000009</v>
      </c>
    </row>
    <row r="934" spans="18:19" ht="15" customHeight="1" x14ac:dyDescent="0.2">
      <c r="R934" s="150" t="s">
        <v>654</v>
      </c>
      <c r="S934" s="151">
        <v>0.81640000000000001</v>
      </c>
    </row>
    <row r="935" spans="18:19" ht="15" customHeight="1" x14ac:dyDescent="0.2">
      <c r="R935" s="150" t="s">
        <v>540</v>
      </c>
      <c r="S935" s="151">
        <v>0.83700000000000008</v>
      </c>
    </row>
    <row r="936" spans="18:19" ht="15" customHeight="1" x14ac:dyDescent="0.2">
      <c r="R936" s="150" t="s">
        <v>1248</v>
      </c>
      <c r="S936" s="151">
        <v>1.0384</v>
      </c>
    </row>
    <row r="937" spans="18:19" ht="15" customHeight="1" x14ac:dyDescent="0.2">
      <c r="R937" s="150" t="s">
        <v>687</v>
      </c>
      <c r="S937" s="151">
        <v>0.92760000000000009</v>
      </c>
    </row>
    <row r="938" spans="18:19" ht="15" customHeight="1" x14ac:dyDescent="0.2">
      <c r="R938" s="150" t="s">
        <v>769</v>
      </c>
      <c r="S938" s="151">
        <v>0.81790000000000007</v>
      </c>
    </row>
    <row r="939" spans="18:19" ht="15" customHeight="1" x14ac:dyDescent="0.2">
      <c r="R939" s="150" t="s">
        <v>867</v>
      </c>
      <c r="S939" s="151">
        <v>0.82300000000000006</v>
      </c>
    </row>
    <row r="940" spans="18:19" ht="15" customHeight="1" x14ac:dyDescent="0.2">
      <c r="R940" s="150" t="s">
        <v>1036</v>
      </c>
      <c r="S940" s="151">
        <v>0.83030000000000004</v>
      </c>
    </row>
    <row r="941" spans="18:19" ht="15" customHeight="1" x14ac:dyDescent="0.2">
      <c r="R941" s="150" t="s">
        <v>1249</v>
      </c>
      <c r="S941" s="151">
        <v>0.93110000000000004</v>
      </c>
    </row>
    <row r="942" spans="18:19" ht="15" customHeight="1" x14ac:dyDescent="0.2">
      <c r="R942" s="150" t="s">
        <v>337</v>
      </c>
      <c r="S942" s="151">
        <v>0.90690000000000004</v>
      </c>
    </row>
    <row r="943" spans="18:19" ht="15" customHeight="1" x14ac:dyDescent="0.2">
      <c r="R943" s="150" t="s">
        <v>770</v>
      </c>
      <c r="S943" s="151">
        <v>1.2825</v>
      </c>
    </row>
    <row r="944" spans="18:19" ht="15" customHeight="1" x14ac:dyDescent="0.2">
      <c r="R944" s="150" t="s">
        <v>479</v>
      </c>
      <c r="S944" s="151">
        <v>0.84730000000000005</v>
      </c>
    </row>
    <row r="945" spans="18:19" ht="15" customHeight="1" x14ac:dyDescent="0.2">
      <c r="R945" s="150" t="s">
        <v>995</v>
      </c>
      <c r="S945" s="151">
        <v>0.34360000000000002</v>
      </c>
    </row>
    <row r="946" spans="18:19" ht="15" customHeight="1" x14ac:dyDescent="0.2">
      <c r="R946" s="150" t="s">
        <v>996</v>
      </c>
      <c r="S946" s="151">
        <v>0.42750000000000005</v>
      </c>
    </row>
    <row r="947" spans="18:19" ht="15" customHeight="1" x14ac:dyDescent="0.2">
      <c r="R947" s="150" t="s">
        <v>179</v>
      </c>
      <c r="S947" s="151">
        <v>1.1849000000000001</v>
      </c>
    </row>
    <row r="948" spans="18:19" ht="15" customHeight="1" x14ac:dyDescent="0.2">
      <c r="R948" s="150" t="s">
        <v>1077</v>
      </c>
      <c r="S948" s="151">
        <v>0.73699999999999999</v>
      </c>
    </row>
    <row r="949" spans="18:19" ht="15" customHeight="1" x14ac:dyDescent="0.2">
      <c r="R949" s="150" t="s">
        <v>1251</v>
      </c>
      <c r="S949" s="151">
        <v>0.88650000000000007</v>
      </c>
    </row>
    <row r="950" spans="18:19" ht="15" customHeight="1" x14ac:dyDescent="0.2">
      <c r="R950" s="150" t="s">
        <v>1250</v>
      </c>
      <c r="S950" s="151">
        <v>0.88650000000000007</v>
      </c>
    </row>
    <row r="951" spans="18:19" ht="15" customHeight="1" x14ac:dyDescent="0.2">
      <c r="R951" s="150" t="s">
        <v>1078</v>
      </c>
      <c r="S951" s="151">
        <v>0.89760000000000006</v>
      </c>
    </row>
    <row r="952" spans="18:19" ht="15" customHeight="1" x14ac:dyDescent="0.2">
      <c r="R952" s="150" t="s">
        <v>1156</v>
      </c>
      <c r="S952" s="151">
        <v>0.89760000000000006</v>
      </c>
    </row>
    <row r="953" spans="18:19" ht="15" customHeight="1" x14ac:dyDescent="0.2">
      <c r="R953" s="150" t="s">
        <v>1329</v>
      </c>
      <c r="S953" s="151">
        <v>0.90990000000000004</v>
      </c>
    </row>
    <row r="954" spans="18:19" ht="15" customHeight="1" x14ac:dyDescent="0.2">
      <c r="R954" s="150" t="s">
        <v>391</v>
      </c>
      <c r="S954" s="151">
        <v>0.9456</v>
      </c>
    </row>
    <row r="955" spans="18:19" ht="15" customHeight="1" x14ac:dyDescent="0.2">
      <c r="R955" s="150" t="s">
        <v>338</v>
      </c>
      <c r="S955" s="151">
        <v>0.9385</v>
      </c>
    </row>
    <row r="956" spans="18:19" ht="15" customHeight="1" x14ac:dyDescent="0.2">
      <c r="R956" s="150" t="s">
        <v>716</v>
      </c>
      <c r="S956" s="151">
        <v>0.9820000000000001</v>
      </c>
    </row>
    <row r="957" spans="18:19" ht="15" customHeight="1" x14ac:dyDescent="0.2">
      <c r="R957" s="150" t="s">
        <v>823</v>
      </c>
      <c r="S957" s="151">
        <v>0.84090000000000009</v>
      </c>
    </row>
    <row r="958" spans="18:19" ht="15" customHeight="1" x14ac:dyDescent="0.2">
      <c r="R958" s="150" t="s">
        <v>1252</v>
      </c>
      <c r="S958" s="151">
        <v>0.89900000000000002</v>
      </c>
    </row>
    <row r="959" spans="18:19" ht="15" customHeight="1" x14ac:dyDescent="0.2">
      <c r="R959" s="150" t="s">
        <v>771</v>
      </c>
      <c r="S959" s="151">
        <v>1.2825</v>
      </c>
    </row>
    <row r="960" spans="18:19" ht="15" customHeight="1" x14ac:dyDescent="0.2">
      <c r="R960" s="150" t="s">
        <v>1157</v>
      </c>
      <c r="S960" s="151">
        <v>0.98640000000000005</v>
      </c>
    </row>
    <row r="961" spans="18:19" ht="15" customHeight="1" x14ac:dyDescent="0.2">
      <c r="R961" s="150" t="s">
        <v>888</v>
      </c>
      <c r="S961" s="151">
        <v>0.83150000000000002</v>
      </c>
    </row>
    <row r="962" spans="18:19" ht="15" customHeight="1" x14ac:dyDescent="0.2">
      <c r="R962" s="150" t="s">
        <v>824</v>
      </c>
      <c r="S962" s="151">
        <v>0.92470000000000008</v>
      </c>
    </row>
    <row r="963" spans="18:19" ht="15" customHeight="1" x14ac:dyDescent="0.2">
      <c r="R963" s="150" t="s">
        <v>1158</v>
      </c>
      <c r="S963" s="151">
        <v>0.80130000000000001</v>
      </c>
    </row>
    <row r="964" spans="18:19" ht="15" customHeight="1" x14ac:dyDescent="0.2">
      <c r="R964" s="150" t="s">
        <v>127</v>
      </c>
      <c r="S964" s="151">
        <v>0.80859999999999999</v>
      </c>
    </row>
    <row r="965" spans="18:19" ht="15" customHeight="1" x14ac:dyDescent="0.2">
      <c r="R965" s="150" t="s">
        <v>1079</v>
      </c>
      <c r="S965" s="151">
        <v>0.89760000000000006</v>
      </c>
    </row>
    <row r="966" spans="18:19" ht="15" customHeight="1" x14ac:dyDescent="0.2">
      <c r="R966" s="150" t="s">
        <v>997</v>
      </c>
      <c r="S966" s="151">
        <v>0.46550000000000002</v>
      </c>
    </row>
    <row r="967" spans="18:19" ht="15" customHeight="1" x14ac:dyDescent="0.2">
      <c r="R967" s="150" t="s">
        <v>180</v>
      </c>
      <c r="S967" s="151">
        <v>1.6454</v>
      </c>
    </row>
    <row r="968" spans="18:19" ht="15" customHeight="1" x14ac:dyDescent="0.2">
      <c r="R968" s="150" t="s">
        <v>558</v>
      </c>
      <c r="S968" s="151">
        <v>1.0096000000000001</v>
      </c>
    </row>
    <row r="969" spans="18:19" ht="15" customHeight="1" x14ac:dyDescent="0.2">
      <c r="R969" s="150" t="s">
        <v>610</v>
      </c>
      <c r="S969" s="151">
        <v>0.87870000000000004</v>
      </c>
    </row>
    <row r="970" spans="18:19" ht="15" customHeight="1" x14ac:dyDescent="0.2">
      <c r="R970" s="150" t="s">
        <v>1253</v>
      </c>
      <c r="S970" s="151">
        <v>0.88650000000000007</v>
      </c>
    </row>
    <row r="971" spans="18:19" ht="15" customHeight="1" x14ac:dyDescent="0.2">
      <c r="R971" s="150" t="s">
        <v>734</v>
      </c>
      <c r="S971" s="151">
        <v>1.0939000000000001</v>
      </c>
    </row>
    <row r="972" spans="18:19" ht="15" customHeight="1" x14ac:dyDescent="0.2">
      <c r="R972" s="150" t="s">
        <v>160</v>
      </c>
      <c r="S972" s="151">
        <v>0.83230000000000004</v>
      </c>
    </row>
    <row r="973" spans="18:19" ht="15" customHeight="1" x14ac:dyDescent="0.2">
      <c r="R973" s="150" t="s">
        <v>1179</v>
      </c>
      <c r="S973" s="151">
        <v>0.96520000000000006</v>
      </c>
    </row>
    <row r="974" spans="18:19" ht="15" customHeight="1" x14ac:dyDescent="0.2">
      <c r="R974" s="150" t="s">
        <v>1037</v>
      </c>
      <c r="S974" s="151">
        <v>0.83030000000000004</v>
      </c>
    </row>
    <row r="975" spans="18:19" ht="15" customHeight="1" x14ac:dyDescent="0.2">
      <c r="R975" s="150" t="s">
        <v>181</v>
      </c>
      <c r="S975" s="151">
        <v>1.7953000000000001</v>
      </c>
    </row>
    <row r="976" spans="18:19" ht="15" customHeight="1" x14ac:dyDescent="0.2">
      <c r="R976" s="150" t="s">
        <v>182</v>
      </c>
      <c r="S976" s="151">
        <v>1.1849000000000001</v>
      </c>
    </row>
    <row r="977" spans="18:19" ht="15" customHeight="1" x14ac:dyDescent="0.2">
      <c r="R977" s="150" t="s">
        <v>183</v>
      </c>
      <c r="S977" s="151">
        <v>1.2542</v>
      </c>
    </row>
    <row r="978" spans="18:19" ht="15" customHeight="1" x14ac:dyDescent="0.2">
      <c r="R978" s="150" t="s">
        <v>184</v>
      </c>
      <c r="S978" s="151">
        <v>1.7841</v>
      </c>
    </row>
    <row r="979" spans="18:19" ht="15" customHeight="1" x14ac:dyDescent="0.2">
      <c r="R979" s="150" t="s">
        <v>998</v>
      </c>
      <c r="S979" s="151">
        <v>0.46550000000000002</v>
      </c>
    </row>
    <row r="980" spans="18:19" ht="15" customHeight="1" x14ac:dyDescent="0.2">
      <c r="R980" s="150" t="s">
        <v>185</v>
      </c>
      <c r="S980" s="151">
        <v>1.4444000000000001</v>
      </c>
    </row>
    <row r="981" spans="18:19" ht="15" customHeight="1" x14ac:dyDescent="0.2">
      <c r="R981" s="150" t="s">
        <v>742</v>
      </c>
      <c r="S981" s="151">
        <v>0.9104000000000001</v>
      </c>
    </row>
    <row r="982" spans="18:19" ht="15" customHeight="1" x14ac:dyDescent="0.2">
      <c r="R982" s="150" t="s">
        <v>999</v>
      </c>
      <c r="S982" s="151">
        <v>0.42750000000000005</v>
      </c>
    </row>
    <row r="983" spans="18:19" ht="15" customHeight="1" x14ac:dyDescent="0.2">
      <c r="R983" s="150" t="s">
        <v>1000</v>
      </c>
      <c r="S983" s="151">
        <v>0.42750000000000005</v>
      </c>
    </row>
    <row r="984" spans="18:19" ht="15" customHeight="1" x14ac:dyDescent="0.2">
      <c r="R984" s="150" t="s">
        <v>186</v>
      </c>
      <c r="S984" s="151">
        <v>1.3489</v>
      </c>
    </row>
    <row r="985" spans="18:19" ht="15" customHeight="1" x14ac:dyDescent="0.2">
      <c r="R985" s="150" t="s">
        <v>187</v>
      </c>
      <c r="S985" s="151">
        <v>1.7841</v>
      </c>
    </row>
    <row r="986" spans="18:19" ht="15" customHeight="1" x14ac:dyDescent="0.2">
      <c r="R986" s="150" t="s">
        <v>1159</v>
      </c>
      <c r="S986" s="151">
        <v>0.92680000000000007</v>
      </c>
    </row>
    <row r="987" spans="18:19" ht="15" customHeight="1" x14ac:dyDescent="0.2">
      <c r="R987" s="150" t="s">
        <v>1001</v>
      </c>
      <c r="S987" s="151">
        <v>0.34360000000000002</v>
      </c>
    </row>
    <row r="988" spans="18:19" ht="15" customHeight="1" x14ac:dyDescent="0.2">
      <c r="R988" s="150" t="s">
        <v>741</v>
      </c>
      <c r="S988" s="151">
        <v>0.90890000000000004</v>
      </c>
    </row>
    <row r="989" spans="18:19" ht="15" customHeight="1" x14ac:dyDescent="0.2">
      <c r="R989" s="150" t="s">
        <v>393</v>
      </c>
      <c r="S989" s="151">
        <v>0.92410000000000003</v>
      </c>
    </row>
    <row r="990" spans="18:19" ht="15" customHeight="1" x14ac:dyDescent="0.2">
      <c r="R990" s="150" t="s">
        <v>188</v>
      </c>
      <c r="S990" s="151">
        <v>1.3668</v>
      </c>
    </row>
    <row r="991" spans="18:19" ht="15" customHeight="1" x14ac:dyDescent="0.2">
      <c r="R991" s="150" t="s">
        <v>189</v>
      </c>
      <c r="S991" s="151">
        <v>1.7953000000000001</v>
      </c>
    </row>
    <row r="992" spans="18:19" ht="15" customHeight="1" x14ac:dyDescent="0.2">
      <c r="R992" s="150" t="s">
        <v>190</v>
      </c>
      <c r="S992" s="151">
        <v>1.8708</v>
      </c>
    </row>
    <row r="993" spans="18:19" ht="15" customHeight="1" x14ac:dyDescent="0.2">
      <c r="R993" s="150" t="s">
        <v>743</v>
      </c>
      <c r="S993" s="151">
        <v>1.0997000000000001</v>
      </c>
    </row>
    <row r="994" spans="18:19" ht="15" customHeight="1" x14ac:dyDescent="0.2">
      <c r="R994" s="150" t="s">
        <v>265</v>
      </c>
      <c r="S994" s="151">
        <v>0.83300000000000007</v>
      </c>
    </row>
    <row r="995" spans="18:19" ht="15" customHeight="1" x14ac:dyDescent="0.2">
      <c r="R995" s="150" t="s">
        <v>266</v>
      </c>
      <c r="S995" s="151">
        <v>0.99040000000000006</v>
      </c>
    </row>
    <row r="996" spans="18:19" ht="15" customHeight="1" x14ac:dyDescent="0.2">
      <c r="R996" s="150" t="s">
        <v>772</v>
      </c>
      <c r="S996" s="151">
        <v>0.81790000000000007</v>
      </c>
    </row>
    <row r="997" spans="18:19" ht="15" customHeight="1" x14ac:dyDescent="0.2">
      <c r="R997" s="150" t="s">
        <v>707</v>
      </c>
      <c r="S997" s="151">
        <v>0.94380000000000008</v>
      </c>
    </row>
    <row r="998" spans="18:19" ht="15" customHeight="1" x14ac:dyDescent="0.2">
      <c r="R998" s="150" t="s">
        <v>708</v>
      </c>
      <c r="S998" s="151">
        <v>0.94380000000000008</v>
      </c>
    </row>
    <row r="999" spans="18:19" ht="15" customHeight="1" x14ac:dyDescent="0.2">
      <c r="R999" s="150" t="s">
        <v>773</v>
      </c>
      <c r="S999" s="151">
        <v>0.81790000000000007</v>
      </c>
    </row>
    <row r="1000" spans="18:19" ht="15" customHeight="1" x14ac:dyDescent="0.2">
      <c r="R1000" s="150" t="s">
        <v>774</v>
      </c>
      <c r="S1000" s="151">
        <v>0.81790000000000007</v>
      </c>
    </row>
    <row r="1001" spans="18:19" ht="15" customHeight="1" x14ac:dyDescent="0.2">
      <c r="R1001" s="150" t="s">
        <v>433</v>
      </c>
      <c r="S1001" s="151">
        <v>0.87040000000000006</v>
      </c>
    </row>
    <row r="1002" spans="18:19" ht="15" customHeight="1" x14ac:dyDescent="0.2">
      <c r="R1002" s="150" t="s">
        <v>461</v>
      </c>
      <c r="S1002" s="151">
        <v>0.9456</v>
      </c>
    </row>
    <row r="1003" spans="18:19" ht="15" customHeight="1" x14ac:dyDescent="0.2">
      <c r="R1003" s="150" t="s">
        <v>513</v>
      </c>
      <c r="S1003" s="151">
        <v>0.89190000000000003</v>
      </c>
    </row>
    <row r="1004" spans="18:19" ht="15" customHeight="1" x14ac:dyDescent="0.2">
      <c r="R1004" s="150" t="s">
        <v>635</v>
      </c>
      <c r="S1004" s="151">
        <v>1.1313</v>
      </c>
    </row>
    <row r="1005" spans="18:19" ht="15" customHeight="1" x14ac:dyDescent="0.2">
      <c r="R1005" s="150" t="s">
        <v>1254</v>
      </c>
      <c r="S1005" s="151">
        <v>0.70400000000000007</v>
      </c>
    </row>
    <row r="1006" spans="18:19" ht="15" customHeight="1" x14ac:dyDescent="0.2">
      <c r="R1006" s="150" t="s">
        <v>161</v>
      </c>
      <c r="S1006" s="151">
        <v>0.70230000000000004</v>
      </c>
    </row>
    <row r="1007" spans="18:19" ht="15" customHeight="1" x14ac:dyDescent="0.2">
      <c r="R1007" s="150" t="s">
        <v>480</v>
      </c>
      <c r="S1007" s="151">
        <v>0.86199999999999999</v>
      </c>
    </row>
    <row r="1008" spans="18:19" ht="15" customHeight="1" x14ac:dyDescent="0.2">
      <c r="R1008" s="150" t="s">
        <v>267</v>
      </c>
      <c r="S1008" s="151">
        <v>0.90380000000000005</v>
      </c>
    </row>
    <row r="1009" spans="18:19" ht="15" customHeight="1" x14ac:dyDescent="0.2">
      <c r="R1009" s="150" t="s">
        <v>1080</v>
      </c>
      <c r="S1009" s="151">
        <v>0.85960000000000003</v>
      </c>
    </row>
    <row r="1010" spans="18:19" ht="15" customHeight="1" x14ac:dyDescent="0.2">
      <c r="R1010" s="150" t="s">
        <v>889</v>
      </c>
      <c r="S1010" s="151">
        <v>0.70230000000000004</v>
      </c>
    </row>
    <row r="1011" spans="18:19" ht="15" customHeight="1" x14ac:dyDescent="0.2">
      <c r="R1011" s="150" t="s">
        <v>709</v>
      </c>
      <c r="S1011" s="151">
        <v>0.9739000000000001</v>
      </c>
    </row>
    <row r="1012" spans="18:19" ht="15" customHeight="1" x14ac:dyDescent="0.2">
      <c r="R1012" s="150" t="s">
        <v>191</v>
      </c>
      <c r="S1012" s="151">
        <v>1.4776</v>
      </c>
    </row>
    <row r="1013" spans="18:19" ht="15" customHeight="1" x14ac:dyDescent="0.2">
      <c r="R1013" s="150" t="s">
        <v>481</v>
      </c>
      <c r="S1013" s="151">
        <v>0.90529999999999999</v>
      </c>
    </row>
    <row r="1014" spans="18:19" ht="15" customHeight="1" x14ac:dyDescent="0.2">
      <c r="R1014" s="150" t="s">
        <v>1331</v>
      </c>
      <c r="S1014" s="151">
        <v>0.93410000000000004</v>
      </c>
    </row>
    <row r="1015" spans="18:19" ht="15" customHeight="1" x14ac:dyDescent="0.2">
      <c r="R1015" s="150" t="s">
        <v>129</v>
      </c>
      <c r="S1015" s="151">
        <v>0.81800000000000006</v>
      </c>
    </row>
    <row r="1016" spans="18:19" ht="15" customHeight="1" x14ac:dyDescent="0.2">
      <c r="R1016" s="150" t="s">
        <v>434</v>
      </c>
      <c r="S1016" s="151">
        <v>1.0168000000000001</v>
      </c>
    </row>
    <row r="1017" spans="18:19" ht="15" customHeight="1" x14ac:dyDescent="0.2">
      <c r="R1017" s="150" t="s">
        <v>514</v>
      </c>
      <c r="S1017" s="151">
        <v>0.87040000000000006</v>
      </c>
    </row>
    <row r="1018" spans="18:19" ht="15" customHeight="1" x14ac:dyDescent="0.2">
      <c r="R1018" s="150" t="s">
        <v>1081</v>
      </c>
      <c r="S1018" s="151">
        <v>0.88400000000000001</v>
      </c>
    </row>
    <row r="1019" spans="18:19" ht="15" customHeight="1" x14ac:dyDescent="0.2">
      <c r="R1019" s="150" t="s">
        <v>636</v>
      </c>
      <c r="S1019" s="151">
        <v>1.1313</v>
      </c>
    </row>
    <row r="1020" spans="18:19" ht="15" customHeight="1" x14ac:dyDescent="0.2">
      <c r="R1020" s="150" t="s">
        <v>637</v>
      </c>
      <c r="S1020" s="151">
        <v>1.1313</v>
      </c>
    </row>
    <row r="1021" spans="18:19" ht="15" customHeight="1" x14ac:dyDescent="0.2">
      <c r="R1021" s="150" t="s">
        <v>655</v>
      </c>
      <c r="S1021" s="151">
        <v>0.81640000000000001</v>
      </c>
    </row>
    <row r="1022" spans="18:19" ht="15" customHeight="1" x14ac:dyDescent="0.2">
      <c r="R1022" s="150" t="s">
        <v>835</v>
      </c>
      <c r="S1022" s="151">
        <v>0.79110000000000003</v>
      </c>
    </row>
    <row r="1023" spans="18:19" ht="15" customHeight="1" x14ac:dyDescent="0.2">
      <c r="R1023" s="150" t="s">
        <v>1279</v>
      </c>
      <c r="S1023" s="151">
        <v>0.94610000000000005</v>
      </c>
    </row>
    <row r="1024" spans="18:19" ht="15" customHeight="1" x14ac:dyDescent="0.2">
      <c r="R1024" s="150" t="s">
        <v>1280</v>
      </c>
      <c r="S1024" s="151">
        <v>1.2085000000000001</v>
      </c>
    </row>
    <row r="1025" spans="18:19" ht="15" customHeight="1" x14ac:dyDescent="0.2">
      <c r="R1025" s="150" t="s">
        <v>1082</v>
      </c>
      <c r="S1025" s="151">
        <v>0.89760000000000006</v>
      </c>
    </row>
    <row r="1026" spans="18:19" ht="15" customHeight="1" x14ac:dyDescent="0.2">
      <c r="R1026" s="150" t="s">
        <v>1160</v>
      </c>
      <c r="S1026" s="151">
        <v>0.78980000000000006</v>
      </c>
    </row>
    <row r="1027" spans="18:19" ht="15" customHeight="1" x14ac:dyDescent="0.2">
      <c r="R1027" s="150" t="s">
        <v>1281</v>
      </c>
      <c r="S1027" s="151">
        <v>1.1621000000000001</v>
      </c>
    </row>
    <row r="1028" spans="18:19" ht="15" customHeight="1" x14ac:dyDescent="0.2">
      <c r="R1028" s="150" t="s">
        <v>192</v>
      </c>
      <c r="S1028" s="151">
        <v>1.7102000000000002</v>
      </c>
    </row>
    <row r="1029" spans="18:19" ht="15" customHeight="1" x14ac:dyDescent="0.2">
      <c r="R1029" s="150" t="s">
        <v>575</v>
      </c>
      <c r="S1029" s="151">
        <v>0.95080000000000009</v>
      </c>
    </row>
    <row r="1030" spans="18:19" ht="15" customHeight="1" x14ac:dyDescent="0.2">
      <c r="R1030" s="150" t="s">
        <v>735</v>
      </c>
      <c r="S1030" s="151">
        <v>1.1380000000000001</v>
      </c>
    </row>
    <row r="1031" spans="18:19" ht="15" customHeight="1" x14ac:dyDescent="0.2">
      <c r="R1031" s="150" t="s">
        <v>1161</v>
      </c>
      <c r="S1031" s="151">
        <v>0.96060000000000001</v>
      </c>
    </row>
    <row r="1032" spans="18:19" ht="15" customHeight="1" x14ac:dyDescent="0.2">
      <c r="R1032" s="150" t="s">
        <v>193</v>
      </c>
      <c r="S1032" s="151">
        <v>1.6746000000000001</v>
      </c>
    </row>
    <row r="1033" spans="18:19" ht="15" customHeight="1" x14ac:dyDescent="0.2">
      <c r="R1033" s="150" t="s">
        <v>339</v>
      </c>
      <c r="S1033" s="151">
        <v>0.9385</v>
      </c>
    </row>
    <row r="1034" spans="18:19" ht="15" customHeight="1" x14ac:dyDescent="0.2">
      <c r="R1034" s="150" t="s">
        <v>1038</v>
      </c>
      <c r="S1034" s="151">
        <v>0.85200000000000009</v>
      </c>
    </row>
    <row r="1035" spans="18:19" ht="15" customHeight="1" x14ac:dyDescent="0.2">
      <c r="R1035" s="150" t="s">
        <v>515</v>
      </c>
      <c r="S1035" s="151">
        <v>0.87040000000000006</v>
      </c>
    </row>
    <row r="1036" spans="18:19" ht="15" customHeight="1" x14ac:dyDescent="0.2">
      <c r="R1036" s="150" t="s">
        <v>1282</v>
      </c>
      <c r="S1036" s="151">
        <v>1.1393</v>
      </c>
    </row>
    <row r="1037" spans="18:19" ht="15" customHeight="1" x14ac:dyDescent="0.2">
      <c r="R1037" s="150" t="s">
        <v>1255</v>
      </c>
      <c r="S1037" s="151">
        <v>1.0384</v>
      </c>
    </row>
    <row r="1038" spans="18:19" ht="15" customHeight="1" x14ac:dyDescent="0.2">
      <c r="R1038" s="150" t="s">
        <v>541</v>
      </c>
      <c r="S1038" s="151">
        <v>0.83050000000000002</v>
      </c>
    </row>
    <row r="1039" spans="18:19" ht="15" customHeight="1" x14ac:dyDescent="0.2">
      <c r="R1039" s="150" t="s">
        <v>688</v>
      </c>
      <c r="S1039" s="151">
        <v>0.92420000000000002</v>
      </c>
    </row>
    <row r="1040" spans="18:19" ht="15" customHeight="1" x14ac:dyDescent="0.2">
      <c r="R1040" s="150" t="s">
        <v>542</v>
      </c>
      <c r="S1040" s="151">
        <v>0.83050000000000002</v>
      </c>
    </row>
    <row r="1041" spans="18:19" ht="15" customHeight="1" x14ac:dyDescent="0.2">
      <c r="R1041" s="150" t="s">
        <v>128</v>
      </c>
      <c r="S1041" s="151">
        <v>0.81800000000000006</v>
      </c>
    </row>
    <row r="1042" spans="18:19" ht="15" customHeight="1" x14ac:dyDescent="0.2">
      <c r="R1042" s="150" t="s">
        <v>392</v>
      </c>
      <c r="S1042" s="151">
        <v>0.92420000000000002</v>
      </c>
    </row>
    <row r="1043" spans="18:19" ht="15" customHeight="1" x14ac:dyDescent="0.2">
      <c r="R1043" s="150" t="s">
        <v>611</v>
      </c>
      <c r="S1043" s="151">
        <v>0.94700000000000006</v>
      </c>
    </row>
    <row r="1044" spans="18:19" ht="15" customHeight="1" x14ac:dyDescent="0.2">
      <c r="R1044" s="150" t="s">
        <v>1330</v>
      </c>
      <c r="S1044" s="151">
        <v>1.1313</v>
      </c>
    </row>
    <row r="1045" spans="18:19" ht="15" customHeight="1" x14ac:dyDescent="0.2">
      <c r="R1045" s="150" t="s">
        <v>543</v>
      </c>
      <c r="S1045" s="151">
        <v>0.76840000000000008</v>
      </c>
    </row>
    <row r="1046" spans="18:19" ht="15" customHeight="1" x14ac:dyDescent="0.2">
      <c r="R1046" s="150" t="s">
        <v>544</v>
      </c>
      <c r="S1046" s="151">
        <v>0.83050000000000002</v>
      </c>
    </row>
    <row r="1047" spans="18:19" ht="15" customHeight="1" x14ac:dyDescent="0.2">
      <c r="R1047" s="150" t="s">
        <v>545</v>
      </c>
      <c r="S1047" s="151">
        <v>0.83050000000000002</v>
      </c>
    </row>
    <row r="1048" spans="18:19" ht="15" customHeight="1" x14ac:dyDescent="0.2">
      <c r="R1048" s="150" t="s">
        <v>263</v>
      </c>
      <c r="S1048" s="151">
        <v>0.89710000000000001</v>
      </c>
    </row>
    <row r="1049" spans="18:19" ht="15" customHeight="1" x14ac:dyDescent="0.2">
      <c r="R1049" s="150" t="s">
        <v>432</v>
      </c>
      <c r="S1049" s="151">
        <v>0.92080000000000006</v>
      </c>
    </row>
    <row r="1050" spans="18:19" ht="15" customHeight="1" x14ac:dyDescent="0.2">
      <c r="R1050" s="150" t="s">
        <v>690</v>
      </c>
      <c r="S1050" s="151">
        <v>0.92420000000000002</v>
      </c>
    </row>
    <row r="1051" spans="18:19" ht="15" customHeight="1" x14ac:dyDescent="0.2">
      <c r="R1051" s="150" t="s">
        <v>634</v>
      </c>
      <c r="S1051" s="151">
        <v>1.02</v>
      </c>
    </row>
    <row r="1052" spans="18:19" ht="15" customHeight="1" x14ac:dyDescent="0.2">
      <c r="R1052" s="150" t="s">
        <v>689</v>
      </c>
      <c r="S1052" s="151">
        <v>0.92420000000000002</v>
      </c>
    </row>
    <row r="1053" spans="18:19" ht="15" customHeight="1" x14ac:dyDescent="0.2">
      <c r="R1053" s="150" t="s">
        <v>264</v>
      </c>
      <c r="S1053" s="151">
        <v>0.9114000000000001</v>
      </c>
    </row>
    <row r="1054" spans="18:19" ht="15" customHeight="1" x14ac:dyDescent="0.2">
      <c r="R1054" s="150" t="s">
        <v>546</v>
      </c>
      <c r="S1054" s="151">
        <v>0.77880000000000005</v>
      </c>
    </row>
    <row r="1055" spans="18:19" ht="15" customHeight="1" x14ac:dyDescent="0.2">
      <c r="R1055" s="150" t="s">
        <v>574</v>
      </c>
      <c r="S1055" s="151">
        <v>0.92160000000000009</v>
      </c>
    </row>
    <row r="1056" spans="18:19" ht="15" customHeight="1" x14ac:dyDescent="0.2">
      <c r="R1056" s="150" t="s">
        <v>547</v>
      </c>
      <c r="S1056" s="151">
        <v>0.83050000000000002</v>
      </c>
    </row>
    <row r="1057" spans="18:19" ht="15" customHeight="1" x14ac:dyDescent="0.2">
      <c r="R1057" s="150" t="s">
        <v>1256</v>
      </c>
      <c r="S1057" s="151">
        <v>1.0384</v>
      </c>
    </row>
    <row r="1058" spans="18:19" ht="15" customHeight="1" x14ac:dyDescent="0.2">
      <c r="R1058" s="150" t="s">
        <v>194</v>
      </c>
      <c r="S1058" s="151">
        <v>1.2769000000000001</v>
      </c>
    </row>
    <row r="1059" spans="18:19" ht="15" customHeight="1" x14ac:dyDescent="0.2">
      <c r="R1059" s="150" t="s">
        <v>394</v>
      </c>
      <c r="S1059" s="151">
        <v>0.90820000000000001</v>
      </c>
    </row>
    <row r="1060" spans="18:19" ht="15" customHeight="1" x14ac:dyDescent="0.2">
      <c r="R1060" s="150" t="s">
        <v>868</v>
      </c>
      <c r="S1060" s="151">
        <v>0.83100000000000007</v>
      </c>
    </row>
    <row r="1061" spans="18:19" ht="15" customHeight="1" x14ac:dyDescent="0.2">
      <c r="R1061" s="150" t="s">
        <v>1257</v>
      </c>
      <c r="S1061" s="151">
        <v>0.86160000000000003</v>
      </c>
    </row>
    <row r="1062" spans="18:19" ht="15" customHeight="1" x14ac:dyDescent="0.2">
      <c r="R1062" s="150" t="s">
        <v>638</v>
      </c>
      <c r="S1062" s="151">
        <v>0.98810000000000009</v>
      </c>
    </row>
    <row r="1063" spans="18:19" ht="15" customHeight="1" x14ac:dyDescent="0.2">
      <c r="R1063" s="150" t="s">
        <v>1283</v>
      </c>
      <c r="S1063" s="151">
        <v>1.1393</v>
      </c>
    </row>
    <row r="1064" spans="18:19" ht="15" customHeight="1" x14ac:dyDescent="0.2">
      <c r="R1064" s="150" t="s">
        <v>825</v>
      </c>
      <c r="S1064" s="151">
        <v>0.86650000000000005</v>
      </c>
    </row>
    <row r="1065" spans="18:19" ht="15" customHeight="1" x14ac:dyDescent="0.2">
      <c r="R1065" s="150" t="s">
        <v>713</v>
      </c>
      <c r="S1065" s="151">
        <v>0.94720000000000004</v>
      </c>
    </row>
    <row r="1066" spans="18:19" ht="15" customHeight="1" x14ac:dyDescent="0.2">
      <c r="R1066" s="150" t="s">
        <v>462</v>
      </c>
      <c r="S1066" s="151">
        <v>0.92790000000000006</v>
      </c>
    </row>
    <row r="1067" spans="18:19" ht="15" customHeight="1" x14ac:dyDescent="0.2">
      <c r="R1067" s="150" t="s">
        <v>717</v>
      </c>
      <c r="S1067" s="151">
        <v>0.9820000000000001</v>
      </c>
    </row>
    <row r="1068" spans="18:19" ht="15" customHeight="1" x14ac:dyDescent="0.2">
      <c r="R1068" s="150" t="s">
        <v>1258</v>
      </c>
      <c r="S1068" s="151">
        <v>0.90250000000000008</v>
      </c>
    </row>
    <row r="1069" spans="18:19" ht="15" customHeight="1" x14ac:dyDescent="0.2">
      <c r="R1069" s="150" t="s">
        <v>587</v>
      </c>
      <c r="S1069" s="151">
        <v>1.292</v>
      </c>
    </row>
    <row r="1070" spans="18:19" ht="15" customHeight="1" x14ac:dyDescent="0.2">
      <c r="R1070" s="150" t="s">
        <v>775</v>
      </c>
      <c r="S1070" s="151">
        <v>1.2762</v>
      </c>
    </row>
    <row r="1071" spans="18:19" ht="15" customHeight="1" x14ac:dyDescent="0.2">
      <c r="R1071" s="150" t="s">
        <v>435</v>
      </c>
      <c r="S1071" s="151">
        <v>0.95750000000000002</v>
      </c>
    </row>
    <row r="1072" spans="18:19" ht="15" customHeight="1" x14ac:dyDescent="0.2">
      <c r="R1072" s="150" t="s">
        <v>1083</v>
      </c>
      <c r="S1072" s="151">
        <v>0.70400000000000007</v>
      </c>
    </row>
    <row r="1073" spans="18:19" ht="15" customHeight="1" x14ac:dyDescent="0.2">
      <c r="R1073" s="150" t="s">
        <v>869</v>
      </c>
      <c r="S1073" s="151">
        <v>0.82740000000000002</v>
      </c>
    </row>
    <row r="1074" spans="18:19" ht="15" customHeight="1" x14ac:dyDescent="0.2">
      <c r="R1074" s="150" t="s">
        <v>482</v>
      </c>
      <c r="S1074" s="151">
        <v>0.86199999999999999</v>
      </c>
    </row>
    <row r="1075" spans="18:19" ht="15" customHeight="1" x14ac:dyDescent="0.2">
      <c r="R1075" s="150" t="s">
        <v>1084</v>
      </c>
      <c r="S1075" s="151">
        <v>0.89760000000000006</v>
      </c>
    </row>
    <row r="1076" spans="18:19" ht="15" customHeight="1" x14ac:dyDescent="0.2">
      <c r="R1076" s="150" t="s">
        <v>268</v>
      </c>
      <c r="S1076" s="151">
        <v>0.80470000000000008</v>
      </c>
    </row>
    <row r="1077" spans="18:19" ht="15" customHeight="1" x14ac:dyDescent="0.2">
      <c r="R1077" s="150" t="s">
        <v>1039</v>
      </c>
      <c r="S1077" s="151">
        <v>0.68400000000000005</v>
      </c>
    </row>
    <row r="1078" spans="18:19" ht="15" customHeight="1" x14ac:dyDescent="0.2">
      <c r="R1078" s="150" t="s">
        <v>226</v>
      </c>
      <c r="S1078" s="151">
        <v>0.95080000000000009</v>
      </c>
    </row>
    <row r="1079" spans="18:19" ht="15" customHeight="1" x14ac:dyDescent="0.2">
      <c r="R1079" s="150" t="s">
        <v>736</v>
      </c>
      <c r="S1079" s="151">
        <v>1.1380000000000001</v>
      </c>
    </row>
    <row r="1080" spans="18:19" ht="15" customHeight="1" x14ac:dyDescent="0.2">
      <c r="R1080" s="150" t="s">
        <v>1259</v>
      </c>
      <c r="S1080" s="151">
        <v>0.93110000000000004</v>
      </c>
    </row>
    <row r="1081" spans="18:19" ht="15" customHeight="1" x14ac:dyDescent="0.2">
      <c r="R1081" s="150" t="s">
        <v>195</v>
      </c>
      <c r="S1081" s="151">
        <v>1.2829000000000002</v>
      </c>
    </row>
    <row r="1082" spans="18:19" ht="15" customHeight="1" x14ac:dyDescent="0.2">
      <c r="R1082" s="150" t="s">
        <v>548</v>
      </c>
      <c r="S1082" s="151">
        <v>0.84470000000000001</v>
      </c>
    </row>
    <row r="1083" spans="18:19" ht="15" customHeight="1" x14ac:dyDescent="0.2">
      <c r="R1083" s="150" t="s">
        <v>1162</v>
      </c>
      <c r="S1083" s="151">
        <v>0.96060000000000001</v>
      </c>
    </row>
    <row r="1084" spans="18:19" ht="15" customHeight="1" x14ac:dyDescent="0.2">
      <c r="R1084" s="150" t="s">
        <v>656</v>
      </c>
      <c r="S1084" s="151">
        <v>0.88400000000000001</v>
      </c>
    </row>
    <row r="1085" spans="18:19" ht="15" customHeight="1" x14ac:dyDescent="0.2">
      <c r="R1085" s="150" t="s">
        <v>1163</v>
      </c>
      <c r="S1085" s="151">
        <v>0.83430000000000004</v>
      </c>
    </row>
    <row r="1086" spans="18:19" ht="15" customHeight="1" x14ac:dyDescent="0.2">
      <c r="R1086" s="150" t="s">
        <v>395</v>
      </c>
      <c r="S1086" s="151">
        <v>0.90820000000000001</v>
      </c>
    </row>
    <row r="1087" spans="18:19" ht="15" customHeight="1" x14ac:dyDescent="0.2">
      <c r="R1087" s="150" t="s">
        <v>214</v>
      </c>
      <c r="S1087" s="151">
        <v>0.95410000000000006</v>
      </c>
    </row>
    <row r="1088" spans="18:19" ht="15" customHeight="1" x14ac:dyDescent="0.2">
      <c r="R1088" s="150" t="s">
        <v>549</v>
      </c>
      <c r="S1088" s="151">
        <v>0.69969999999999999</v>
      </c>
    </row>
    <row r="1089" spans="18:19" ht="15" customHeight="1" x14ac:dyDescent="0.2">
      <c r="R1089" s="150" t="s">
        <v>340</v>
      </c>
      <c r="S1089" s="151">
        <v>0.88790000000000002</v>
      </c>
    </row>
    <row r="1090" spans="18:19" ht="15" customHeight="1" x14ac:dyDescent="0.2">
      <c r="R1090" s="150" t="s">
        <v>227</v>
      </c>
      <c r="S1090" s="151">
        <v>1.0384</v>
      </c>
    </row>
    <row r="1091" spans="18:19" ht="15" customHeight="1" x14ac:dyDescent="0.2">
      <c r="R1091" s="150" t="s">
        <v>1284</v>
      </c>
      <c r="S1091" s="151">
        <v>1.1731</v>
      </c>
    </row>
    <row r="1092" spans="18:19" ht="15" customHeight="1" x14ac:dyDescent="0.2">
      <c r="R1092" s="150" t="s">
        <v>776</v>
      </c>
      <c r="S1092" s="151">
        <v>0.84079999999999999</v>
      </c>
    </row>
    <row r="1093" spans="18:19" ht="15" customHeight="1" x14ac:dyDescent="0.2">
      <c r="R1093" s="150" t="s">
        <v>436</v>
      </c>
      <c r="S1093" s="151">
        <v>0.98170000000000002</v>
      </c>
    </row>
    <row r="1094" spans="18:19" ht="15" customHeight="1" x14ac:dyDescent="0.2">
      <c r="R1094" s="150" t="s">
        <v>1085</v>
      </c>
      <c r="S1094" s="151">
        <v>0.88400000000000001</v>
      </c>
    </row>
    <row r="1095" spans="18:19" ht="15" customHeight="1" x14ac:dyDescent="0.2">
      <c r="R1095" s="150" t="s">
        <v>1002</v>
      </c>
      <c r="S1095" s="151">
        <v>0.42750000000000005</v>
      </c>
    </row>
    <row r="1096" spans="18:19" ht="15" customHeight="1" x14ac:dyDescent="0.2">
      <c r="R1096" s="150" t="s">
        <v>1003</v>
      </c>
      <c r="S1096" s="151">
        <v>0.42750000000000005</v>
      </c>
    </row>
    <row r="1097" spans="18:19" ht="15" customHeight="1" x14ac:dyDescent="0.2">
      <c r="R1097" s="150" t="s">
        <v>222</v>
      </c>
      <c r="S1097" s="151">
        <v>1.0961000000000001</v>
      </c>
    </row>
    <row r="1098" spans="18:19" ht="15" customHeight="1" x14ac:dyDescent="0.2">
      <c r="R1098" s="150" t="s">
        <v>1164</v>
      </c>
      <c r="S1098" s="151">
        <v>0.78120000000000001</v>
      </c>
    </row>
    <row r="1099" spans="18:19" ht="15" customHeight="1" x14ac:dyDescent="0.2">
      <c r="R1099" s="150" t="s">
        <v>777</v>
      </c>
      <c r="S1099" s="151">
        <v>0.94359999999999999</v>
      </c>
    </row>
    <row r="1100" spans="18:19" ht="15" customHeight="1" x14ac:dyDescent="0.2">
      <c r="R1100" s="150" t="s">
        <v>1180</v>
      </c>
      <c r="S1100" s="151">
        <v>0.96520000000000006</v>
      </c>
    </row>
    <row r="1101" spans="18:19" ht="15" customHeight="1" x14ac:dyDescent="0.2">
      <c r="R1101" s="150" t="s">
        <v>744</v>
      </c>
      <c r="S1101" s="151">
        <v>0.90890000000000004</v>
      </c>
    </row>
    <row r="1102" spans="18:19" ht="15" customHeight="1" x14ac:dyDescent="0.2">
      <c r="R1102" s="150" t="s">
        <v>1165</v>
      </c>
      <c r="S1102" s="151">
        <v>0.9900000000000001</v>
      </c>
    </row>
    <row r="1103" spans="18:19" ht="15" customHeight="1" x14ac:dyDescent="0.2">
      <c r="R1103" s="150" t="s">
        <v>516</v>
      </c>
      <c r="S1103" s="151">
        <v>0.76890000000000003</v>
      </c>
    </row>
    <row r="1104" spans="18:19" ht="15" customHeight="1" x14ac:dyDescent="0.2">
      <c r="R1104" s="150" t="s">
        <v>517</v>
      </c>
      <c r="S1104" s="151">
        <v>0.87040000000000006</v>
      </c>
    </row>
    <row r="1105" spans="18:19" ht="15" customHeight="1" x14ac:dyDescent="0.2">
      <c r="R1105" s="150" t="s">
        <v>1086</v>
      </c>
      <c r="S1105" s="151">
        <v>0.89760000000000006</v>
      </c>
    </row>
    <row r="1106" spans="18:19" ht="15" customHeight="1" x14ac:dyDescent="0.2">
      <c r="R1106" s="150" t="s">
        <v>1004</v>
      </c>
      <c r="S1106" s="151">
        <v>0.42750000000000005</v>
      </c>
    </row>
    <row r="1107" spans="18:19" ht="15" customHeight="1" x14ac:dyDescent="0.2">
      <c r="R1107" s="150" t="s">
        <v>870</v>
      </c>
      <c r="S1107" s="151">
        <v>0.78239999999999998</v>
      </c>
    </row>
    <row r="1108" spans="18:19" ht="15" customHeight="1" x14ac:dyDescent="0.2">
      <c r="R1108" s="150" t="s">
        <v>196</v>
      </c>
      <c r="S1108" s="151">
        <v>0.95300000000000007</v>
      </c>
    </row>
    <row r="1109" spans="18:19" ht="15" customHeight="1" x14ac:dyDescent="0.2">
      <c r="R1109" s="150" t="s">
        <v>890</v>
      </c>
      <c r="S1109" s="151">
        <v>0.83150000000000002</v>
      </c>
    </row>
    <row r="1110" spans="18:19" ht="15" customHeight="1" x14ac:dyDescent="0.2">
      <c r="R1110" s="150" t="s">
        <v>657</v>
      </c>
      <c r="S1110" s="151">
        <v>0.88400000000000001</v>
      </c>
    </row>
    <row r="1111" spans="18:19" ht="15" customHeight="1" x14ac:dyDescent="0.2">
      <c r="R1111" s="150" t="s">
        <v>1048</v>
      </c>
      <c r="S1111" s="151">
        <v>0.81990000000000007</v>
      </c>
    </row>
    <row r="1112" spans="18:19" ht="15" customHeight="1" x14ac:dyDescent="0.2">
      <c r="R1112" s="150" t="s">
        <v>130</v>
      </c>
      <c r="S1112" s="151">
        <v>0.75560000000000005</v>
      </c>
    </row>
    <row r="1113" spans="18:19" ht="15" customHeight="1" x14ac:dyDescent="0.2">
      <c r="R1113" s="150" t="s">
        <v>341</v>
      </c>
      <c r="S1113" s="151">
        <v>0.91310000000000002</v>
      </c>
    </row>
    <row r="1114" spans="18:19" ht="15" customHeight="1" x14ac:dyDescent="0.2">
      <c r="R1114" s="150" t="s">
        <v>778</v>
      </c>
      <c r="S1114" s="151">
        <v>0.88890000000000002</v>
      </c>
    </row>
    <row r="1115" spans="18:19" ht="15" customHeight="1" x14ac:dyDescent="0.2">
      <c r="R1115" s="150" t="s">
        <v>1087</v>
      </c>
      <c r="S1115" s="151">
        <v>0.73860000000000003</v>
      </c>
    </row>
    <row r="1116" spans="18:19" ht="15" customHeight="1" x14ac:dyDescent="0.2">
      <c r="R1116" s="150" t="s">
        <v>437</v>
      </c>
      <c r="S1116" s="151">
        <v>0.95290000000000008</v>
      </c>
    </row>
    <row r="1117" spans="18:19" ht="15" customHeight="1" x14ac:dyDescent="0.2">
      <c r="R1117" s="150" t="s">
        <v>737</v>
      </c>
      <c r="S1117" s="151">
        <v>1.1380000000000001</v>
      </c>
    </row>
    <row r="1118" spans="18:19" ht="15" customHeight="1" x14ac:dyDescent="0.2">
      <c r="R1118" s="150" t="s">
        <v>826</v>
      </c>
      <c r="S1118" s="151">
        <v>0.92470000000000008</v>
      </c>
    </row>
    <row r="1119" spans="18:19" ht="15" customHeight="1" x14ac:dyDescent="0.2">
      <c r="R1119" s="150" t="s">
        <v>871</v>
      </c>
      <c r="S1119" s="151">
        <v>0.98030000000000006</v>
      </c>
    </row>
    <row r="1120" spans="18:19" ht="15" customHeight="1" x14ac:dyDescent="0.2">
      <c r="R1120" s="150" t="s">
        <v>1040</v>
      </c>
      <c r="S1120" s="151">
        <v>0.85200000000000009</v>
      </c>
    </row>
    <row r="1121" spans="18:19" ht="15" customHeight="1" x14ac:dyDescent="0.2">
      <c r="R1121" s="150" t="s">
        <v>1049</v>
      </c>
      <c r="S1121" s="151">
        <v>0.84700000000000009</v>
      </c>
    </row>
    <row r="1122" spans="18:19" ht="15" customHeight="1" x14ac:dyDescent="0.2">
      <c r="R1122" s="150" t="s">
        <v>1088</v>
      </c>
      <c r="S1122" s="151">
        <v>0.73699999999999999</v>
      </c>
    </row>
    <row r="1123" spans="18:19" ht="15" customHeight="1" x14ac:dyDescent="0.2">
      <c r="R1123" s="150" t="s">
        <v>550</v>
      </c>
      <c r="S1123" s="151">
        <v>0.81559999999999999</v>
      </c>
    </row>
    <row r="1124" spans="18:19" ht="15" customHeight="1" x14ac:dyDescent="0.2">
      <c r="R1124" s="150" t="s">
        <v>1166</v>
      </c>
      <c r="S1124" s="151">
        <v>0.80130000000000001</v>
      </c>
    </row>
    <row r="1125" spans="18:19" ht="15" customHeight="1" x14ac:dyDescent="0.2">
      <c r="R1125" s="150" t="s">
        <v>1181</v>
      </c>
      <c r="S1125" s="151">
        <v>0.96110000000000007</v>
      </c>
    </row>
    <row r="1126" spans="18:19" ht="15" customHeight="1" x14ac:dyDescent="0.2">
      <c r="R1126" s="150" t="s">
        <v>1005</v>
      </c>
      <c r="S1126" s="151">
        <v>0.34360000000000002</v>
      </c>
    </row>
    <row r="1127" spans="18:19" ht="15" customHeight="1" x14ac:dyDescent="0.2">
      <c r="R1127" s="150" t="s">
        <v>745</v>
      </c>
      <c r="S1127" s="151">
        <v>0.90890000000000004</v>
      </c>
    </row>
    <row r="1128" spans="18:19" ht="15" customHeight="1" x14ac:dyDescent="0.2">
      <c r="R1128" s="150" t="s">
        <v>612</v>
      </c>
      <c r="S1128" s="151">
        <v>0.96190000000000009</v>
      </c>
    </row>
    <row r="1129" spans="18:19" ht="15" customHeight="1" x14ac:dyDescent="0.2">
      <c r="R1129" s="150" t="s">
        <v>438</v>
      </c>
      <c r="S1129" s="151">
        <v>0.9002</v>
      </c>
    </row>
    <row r="1130" spans="18:19" ht="15" customHeight="1" x14ac:dyDescent="0.2">
      <c r="R1130" s="150" t="s">
        <v>1006</v>
      </c>
      <c r="S1130" s="151">
        <v>0.42750000000000005</v>
      </c>
    </row>
    <row r="1131" spans="18:19" ht="15" customHeight="1" x14ac:dyDescent="0.2">
      <c r="R1131" s="150" t="s">
        <v>1007</v>
      </c>
      <c r="S1131" s="151">
        <v>0.42750000000000005</v>
      </c>
    </row>
    <row r="1132" spans="18:19" ht="15" customHeight="1" x14ac:dyDescent="0.2">
      <c r="R1132" s="150" t="s">
        <v>197</v>
      </c>
      <c r="S1132" s="151">
        <v>1.3283</v>
      </c>
    </row>
    <row r="1133" spans="18:19" ht="15" customHeight="1" x14ac:dyDescent="0.2">
      <c r="R1133" s="150" t="s">
        <v>396</v>
      </c>
      <c r="S1133" s="151">
        <v>0.86890000000000001</v>
      </c>
    </row>
    <row r="1134" spans="18:19" ht="15" customHeight="1" x14ac:dyDescent="0.2">
      <c r="R1134" s="150" t="s">
        <v>551</v>
      </c>
      <c r="S1134" s="151">
        <v>0.77880000000000005</v>
      </c>
    </row>
    <row r="1135" spans="18:19" ht="15" customHeight="1" x14ac:dyDescent="0.2">
      <c r="R1135" s="150" t="s">
        <v>439</v>
      </c>
      <c r="S1135" s="151">
        <v>0.95750000000000002</v>
      </c>
    </row>
    <row r="1136" spans="18:19" ht="15" customHeight="1" x14ac:dyDescent="0.2">
      <c r="R1136" s="150" t="s">
        <v>1167</v>
      </c>
      <c r="S1136" s="151">
        <v>0.85389999999999999</v>
      </c>
    </row>
    <row r="1137" spans="18:19" ht="15" customHeight="1" x14ac:dyDescent="0.2">
      <c r="R1137" s="150" t="s">
        <v>440</v>
      </c>
      <c r="S1137" s="151">
        <v>0.95750000000000002</v>
      </c>
    </row>
    <row r="1138" spans="18:19" ht="15" customHeight="1" x14ac:dyDescent="0.2">
      <c r="R1138" s="150" t="s">
        <v>1008</v>
      </c>
      <c r="S1138" s="151">
        <v>0.40640000000000004</v>
      </c>
    </row>
    <row r="1139" spans="18:19" ht="15" customHeight="1" x14ac:dyDescent="0.2">
      <c r="R1139" s="150" t="s">
        <v>1260</v>
      </c>
      <c r="S1139" s="151">
        <v>0.90250000000000008</v>
      </c>
    </row>
    <row r="1140" spans="18:19" ht="15" customHeight="1" x14ac:dyDescent="0.2">
      <c r="R1140" s="150" t="s">
        <v>269</v>
      </c>
      <c r="S1140" s="151">
        <v>0.81740000000000002</v>
      </c>
    </row>
    <row r="1141" spans="18:19" ht="15" customHeight="1" x14ac:dyDescent="0.2">
      <c r="R1141" s="150" t="s">
        <v>553</v>
      </c>
      <c r="S1141" s="151">
        <v>0.76840000000000008</v>
      </c>
    </row>
    <row r="1142" spans="18:19" ht="15" customHeight="1" x14ac:dyDescent="0.2">
      <c r="R1142" s="150" t="s">
        <v>639</v>
      </c>
      <c r="S1142" s="151">
        <v>1.1158000000000001</v>
      </c>
    </row>
    <row r="1143" spans="18:19" ht="15" customHeight="1" x14ac:dyDescent="0.2">
      <c r="R1143" s="150" t="s">
        <v>483</v>
      </c>
      <c r="S1143" s="151">
        <v>0.90529999999999999</v>
      </c>
    </row>
    <row r="1144" spans="18:19" ht="15" customHeight="1" x14ac:dyDescent="0.2">
      <c r="R1144" s="150" t="s">
        <v>891</v>
      </c>
      <c r="S1144" s="151">
        <v>0.83150000000000002</v>
      </c>
    </row>
    <row r="1145" spans="18:19" ht="15" customHeight="1" x14ac:dyDescent="0.2">
      <c r="R1145" s="150" t="s">
        <v>827</v>
      </c>
      <c r="S1145" s="151">
        <v>0.93070000000000008</v>
      </c>
    </row>
    <row r="1146" spans="18:19" ht="15" customHeight="1" x14ac:dyDescent="0.2">
      <c r="R1146" s="150" t="s">
        <v>270</v>
      </c>
      <c r="S1146" s="151">
        <v>0.83030000000000004</v>
      </c>
    </row>
    <row r="1147" spans="18:19" ht="15" customHeight="1" x14ac:dyDescent="0.2">
      <c r="R1147" s="150" t="s">
        <v>131</v>
      </c>
      <c r="S1147" s="151">
        <v>0.81800000000000006</v>
      </c>
    </row>
    <row r="1148" spans="18:19" ht="15" customHeight="1" x14ac:dyDescent="0.2">
      <c r="R1148" s="150" t="s">
        <v>342</v>
      </c>
      <c r="S1148" s="151">
        <v>0.85960000000000003</v>
      </c>
    </row>
    <row r="1149" spans="18:19" ht="15" customHeight="1" x14ac:dyDescent="0.2">
      <c r="R1149" s="150" t="s">
        <v>1285</v>
      </c>
      <c r="S1149" s="151">
        <v>1.0834000000000001</v>
      </c>
    </row>
    <row r="1150" spans="18:19" ht="15" customHeight="1" x14ac:dyDescent="0.2">
      <c r="R1150" s="150" t="s">
        <v>1168</v>
      </c>
      <c r="S1150" s="151">
        <v>0.97600000000000009</v>
      </c>
    </row>
    <row r="1151" spans="18:19" ht="15" customHeight="1" x14ac:dyDescent="0.2">
      <c r="R1151" s="150" t="s">
        <v>271</v>
      </c>
      <c r="S1151" s="151">
        <v>0.88260000000000005</v>
      </c>
    </row>
    <row r="1152" spans="18:19" ht="15" customHeight="1" x14ac:dyDescent="0.2">
      <c r="R1152" s="150" t="s">
        <v>343</v>
      </c>
      <c r="S1152" s="151">
        <v>0.9385</v>
      </c>
    </row>
    <row r="1153" spans="18:19" ht="15" customHeight="1" x14ac:dyDescent="0.2">
      <c r="R1153" s="150" t="s">
        <v>463</v>
      </c>
      <c r="S1153" s="151">
        <v>0.9284</v>
      </c>
    </row>
    <row r="1154" spans="18:19" ht="15" customHeight="1" x14ac:dyDescent="0.2">
      <c r="R1154" s="150" t="s">
        <v>518</v>
      </c>
      <c r="S1154" s="151">
        <v>0.82440000000000002</v>
      </c>
    </row>
    <row r="1155" spans="18:19" ht="15" customHeight="1" x14ac:dyDescent="0.2">
      <c r="R1155" s="150" t="s">
        <v>691</v>
      </c>
      <c r="S1155" s="151">
        <v>0.92420000000000002</v>
      </c>
    </row>
    <row r="1156" spans="18:19" ht="15" customHeight="1" x14ac:dyDescent="0.2">
      <c r="R1156" s="150" t="s">
        <v>738</v>
      </c>
      <c r="S1156" s="151">
        <v>0.92280000000000006</v>
      </c>
    </row>
    <row r="1157" spans="18:19" ht="15" customHeight="1" x14ac:dyDescent="0.2">
      <c r="R1157" s="150" t="s">
        <v>779</v>
      </c>
      <c r="S1157" s="151">
        <v>0.83710000000000007</v>
      </c>
    </row>
    <row r="1158" spans="18:19" ht="15" customHeight="1" x14ac:dyDescent="0.2">
      <c r="R1158" s="150" t="s">
        <v>872</v>
      </c>
      <c r="S1158" s="151">
        <v>0.95290000000000008</v>
      </c>
    </row>
    <row r="1159" spans="18:19" ht="15" customHeight="1" x14ac:dyDescent="0.2">
      <c r="R1159" s="150" t="s">
        <v>1261</v>
      </c>
      <c r="S1159" s="151">
        <v>1.0384</v>
      </c>
    </row>
    <row r="1160" spans="18:19" ht="15" customHeight="1" x14ac:dyDescent="0.2">
      <c r="R1160" s="150" t="s">
        <v>441</v>
      </c>
      <c r="S1160" s="151">
        <v>0.9002</v>
      </c>
    </row>
    <row r="1161" spans="18:19" ht="15" customHeight="1" x14ac:dyDescent="0.2">
      <c r="R1161" s="150" t="s">
        <v>162</v>
      </c>
      <c r="S1161" s="151">
        <v>0.84600000000000009</v>
      </c>
    </row>
    <row r="1162" spans="18:19" ht="15" customHeight="1" x14ac:dyDescent="0.2">
      <c r="R1162" s="150" t="s">
        <v>442</v>
      </c>
      <c r="S1162" s="151">
        <v>0.87040000000000006</v>
      </c>
    </row>
    <row r="1163" spans="18:19" ht="15" customHeight="1" x14ac:dyDescent="0.2">
      <c r="R1163" s="150" t="s">
        <v>464</v>
      </c>
      <c r="S1163" s="151">
        <v>0.9587</v>
      </c>
    </row>
    <row r="1164" spans="18:19" ht="15" customHeight="1" x14ac:dyDescent="0.2">
      <c r="R1164" s="150" t="s">
        <v>576</v>
      </c>
      <c r="S1164" s="151">
        <v>0.89119999999999999</v>
      </c>
    </row>
    <row r="1165" spans="18:19" ht="15" customHeight="1" x14ac:dyDescent="0.2">
      <c r="R1165" s="150" t="s">
        <v>640</v>
      </c>
      <c r="S1165" s="151">
        <v>1.1313</v>
      </c>
    </row>
    <row r="1166" spans="18:19" ht="15" customHeight="1" x14ac:dyDescent="0.2">
      <c r="R1166" s="150" t="s">
        <v>710</v>
      </c>
      <c r="S1166" s="151">
        <v>0.94380000000000008</v>
      </c>
    </row>
    <row r="1167" spans="18:19" ht="15" customHeight="1" x14ac:dyDescent="0.2">
      <c r="R1167" s="150" t="s">
        <v>780</v>
      </c>
      <c r="S1167" s="151">
        <v>0.83710000000000007</v>
      </c>
    </row>
    <row r="1168" spans="18:19" ht="15" customHeight="1" x14ac:dyDescent="0.2">
      <c r="R1168" s="150" t="s">
        <v>903</v>
      </c>
      <c r="S1168" s="151">
        <v>1.2085000000000001</v>
      </c>
    </row>
    <row r="1169" spans="18:19" ht="15" customHeight="1" x14ac:dyDescent="0.2">
      <c r="R1169" s="150" t="s">
        <v>938</v>
      </c>
      <c r="S1169" s="151">
        <v>0.87540000000000007</v>
      </c>
    </row>
    <row r="1170" spans="18:19" ht="15" customHeight="1" x14ac:dyDescent="0.2">
      <c r="R1170" s="150" t="s">
        <v>1015</v>
      </c>
      <c r="S1170" s="151">
        <v>1.0702</v>
      </c>
    </row>
    <row r="1171" spans="18:19" ht="15" customHeight="1" x14ac:dyDescent="0.2">
      <c r="R1171" s="150" t="s">
        <v>1089</v>
      </c>
      <c r="S1171" s="151">
        <v>0.73860000000000003</v>
      </c>
    </row>
    <row r="1172" spans="18:19" ht="15" customHeight="1" x14ac:dyDescent="0.2">
      <c r="R1172" s="150" t="s">
        <v>1182</v>
      </c>
      <c r="S1172" s="151">
        <v>0.94730000000000003</v>
      </c>
    </row>
    <row r="1173" spans="18:19" ht="15" customHeight="1" x14ac:dyDescent="0.2">
      <c r="R1173" s="150" t="s">
        <v>1262</v>
      </c>
      <c r="S1173" s="151">
        <v>0.70400000000000007</v>
      </c>
    </row>
    <row r="1174" spans="18:19" ht="15" customHeight="1" x14ac:dyDescent="0.2">
      <c r="R1174" s="150" t="s">
        <v>1332</v>
      </c>
      <c r="S1174" s="151">
        <v>0.98310000000000008</v>
      </c>
    </row>
    <row r="1175" spans="18:19" ht="15" customHeight="1" x14ac:dyDescent="0.2">
      <c r="R1175" s="150" t="s">
        <v>714</v>
      </c>
      <c r="S1175" s="151">
        <v>0.94720000000000004</v>
      </c>
    </row>
    <row r="1176" spans="18:19" ht="15" customHeight="1" x14ac:dyDescent="0.2">
      <c r="R1176" s="150" t="s">
        <v>613</v>
      </c>
      <c r="S1176" s="151">
        <v>0.99160000000000004</v>
      </c>
    </row>
    <row r="1177" spans="18:19" ht="15" customHeight="1" x14ac:dyDescent="0.2">
      <c r="R1177" s="150" t="s">
        <v>1333</v>
      </c>
      <c r="S1177" s="151">
        <v>0.98310000000000008</v>
      </c>
    </row>
    <row r="1178" spans="18:19" ht="15" customHeight="1" x14ac:dyDescent="0.2">
      <c r="R1178" s="150" t="s">
        <v>614</v>
      </c>
      <c r="S1178" s="151">
        <v>0.8963000000000001</v>
      </c>
    </row>
    <row r="1179" spans="18:19" ht="15" customHeight="1" x14ac:dyDescent="0.2">
      <c r="R1179" s="150" t="s">
        <v>781</v>
      </c>
      <c r="S1179" s="151">
        <v>0.87980000000000003</v>
      </c>
    </row>
    <row r="1180" spans="18:19" ht="15" customHeight="1" x14ac:dyDescent="0.2">
      <c r="R1180" s="150" t="s">
        <v>828</v>
      </c>
      <c r="S1180" s="151">
        <v>0.86299999999999999</v>
      </c>
    </row>
    <row r="1181" spans="18:19" ht="15" customHeight="1" x14ac:dyDescent="0.2">
      <c r="R1181" s="150" t="s">
        <v>1306</v>
      </c>
      <c r="S1181" s="151">
        <v>0.86040000000000005</v>
      </c>
    </row>
    <row r="1182" spans="18:19" ht="15" customHeight="1" x14ac:dyDescent="0.2">
      <c r="R1182" s="150" t="s">
        <v>1263</v>
      </c>
      <c r="S1182" s="151">
        <v>0.86160000000000003</v>
      </c>
    </row>
    <row r="1183" spans="18:19" ht="15" customHeight="1" x14ac:dyDescent="0.2">
      <c r="R1183" s="150" t="s">
        <v>1169</v>
      </c>
      <c r="S1183" s="151">
        <v>0.79180000000000006</v>
      </c>
    </row>
    <row r="1184" spans="18:19" ht="15" customHeight="1" x14ac:dyDescent="0.2">
      <c r="R1184" s="150" t="s">
        <v>1183</v>
      </c>
      <c r="S1184" s="151">
        <v>0.92070000000000007</v>
      </c>
    </row>
    <row r="1185" spans="18:19" ht="15" customHeight="1" x14ac:dyDescent="0.2">
      <c r="R1185" s="150" t="s">
        <v>692</v>
      </c>
      <c r="S1185" s="151">
        <v>0.84240000000000004</v>
      </c>
    </row>
    <row r="1186" spans="18:19" ht="15" customHeight="1" x14ac:dyDescent="0.2">
      <c r="R1186" s="150" t="s">
        <v>552</v>
      </c>
      <c r="S1186" s="151">
        <v>0.86890000000000001</v>
      </c>
    </row>
    <row r="1187" spans="18:19" ht="15" customHeight="1" x14ac:dyDescent="0.2">
      <c r="R1187" s="150" t="s">
        <v>215</v>
      </c>
      <c r="S1187" s="151">
        <v>0.93200000000000005</v>
      </c>
    </row>
    <row r="1188" spans="18:19" ht="15" customHeight="1" x14ac:dyDescent="0.2">
      <c r="R1188" s="150" t="s">
        <v>443</v>
      </c>
      <c r="S1188" s="151">
        <v>0.77060000000000006</v>
      </c>
    </row>
    <row r="1189" spans="18:19" ht="15" customHeight="1" x14ac:dyDescent="0.2">
      <c r="R1189" s="150" t="s">
        <v>554</v>
      </c>
      <c r="S1189" s="151">
        <v>0.76840000000000008</v>
      </c>
    </row>
    <row r="1190" spans="18:19" ht="15" customHeight="1" x14ac:dyDescent="0.2">
      <c r="R1190" s="150" t="s">
        <v>782</v>
      </c>
      <c r="S1190" s="151">
        <v>1.2825</v>
      </c>
    </row>
    <row r="1191" spans="18:19" ht="15" customHeight="1" x14ac:dyDescent="0.2">
      <c r="R1191" s="150" t="s">
        <v>939</v>
      </c>
      <c r="S1191" s="151">
        <v>0.87540000000000007</v>
      </c>
    </row>
    <row r="1192" spans="18:19" ht="15" customHeight="1" x14ac:dyDescent="0.2">
      <c r="R1192" s="150" t="s">
        <v>1286</v>
      </c>
      <c r="S1192" s="151">
        <v>1.2098</v>
      </c>
    </row>
    <row r="1193" spans="18:19" ht="15" customHeight="1" x14ac:dyDescent="0.2">
      <c r="R1193" s="150" t="s">
        <v>344</v>
      </c>
      <c r="S1193" s="151">
        <v>0.84090000000000009</v>
      </c>
    </row>
    <row r="1194" spans="18:19" ht="15" customHeight="1" x14ac:dyDescent="0.2">
      <c r="R1194" s="150" t="s">
        <v>444</v>
      </c>
      <c r="S1194" s="151">
        <v>0.77060000000000006</v>
      </c>
    </row>
    <row r="1195" spans="18:19" ht="15" customHeight="1" x14ac:dyDescent="0.2">
      <c r="R1195" s="150" t="s">
        <v>1170</v>
      </c>
      <c r="S1195" s="151">
        <v>0.9032</v>
      </c>
    </row>
    <row r="1196" spans="18:19" ht="15" customHeight="1" x14ac:dyDescent="0.2">
      <c r="R1196" s="150" t="s">
        <v>577</v>
      </c>
      <c r="S1196" s="151">
        <v>0.95080000000000009</v>
      </c>
    </row>
    <row r="1197" spans="18:19" ht="15" customHeight="1" x14ac:dyDescent="0.2">
      <c r="R1197" s="150" t="s">
        <v>397</v>
      </c>
      <c r="S1197" s="151">
        <v>1.0563</v>
      </c>
    </row>
    <row r="1198" spans="18:19" ht="15" customHeight="1" x14ac:dyDescent="0.2">
      <c r="R1198" s="150" t="s">
        <v>1264</v>
      </c>
      <c r="S1198" s="151">
        <v>0.90250000000000008</v>
      </c>
    </row>
    <row r="1199" spans="18:19" ht="15" customHeight="1" x14ac:dyDescent="0.2">
      <c r="R1199" s="150" t="s">
        <v>398</v>
      </c>
      <c r="S1199" s="151">
        <v>0.84240000000000004</v>
      </c>
    </row>
    <row r="1200" spans="18:19" ht="15" customHeight="1" x14ac:dyDescent="0.2">
      <c r="R1200" s="150" t="s">
        <v>1090</v>
      </c>
      <c r="S1200" s="151">
        <v>0.89760000000000006</v>
      </c>
    </row>
    <row r="1201" spans="18:19" ht="15" customHeight="1" x14ac:dyDescent="0.2">
      <c r="R1201" s="150" t="s">
        <v>1171</v>
      </c>
      <c r="S1201" s="151">
        <v>0.9900000000000001</v>
      </c>
    </row>
    <row r="1202" spans="18:19" ht="15" customHeight="1" x14ac:dyDescent="0.2">
      <c r="R1202" s="150" t="s">
        <v>1091</v>
      </c>
      <c r="S1202" s="151">
        <v>0.89760000000000006</v>
      </c>
    </row>
    <row r="1203" spans="18:19" ht="15" customHeight="1" x14ac:dyDescent="0.2">
      <c r="R1203" s="150" t="s">
        <v>1172</v>
      </c>
      <c r="S1203" s="151">
        <v>0.85370000000000001</v>
      </c>
    </row>
    <row r="1204" spans="18:19" ht="15" customHeight="1" x14ac:dyDescent="0.2">
      <c r="R1204" s="150" t="s">
        <v>1265</v>
      </c>
      <c r="S1204" s="151">
        <v>0.90070000000000006</v>
      </c>
    </row>
    <row r="1205" spans="18:19" ht="15" customHeight="1" x14ac:dyDescent="0.2">
      <c r="R1205" s="150" t="s">
        <v>223</v>
      </c>
      <c r="S1205" s="151">
        <v>1.1783000000000001</v>
      </c>
    </row>
    <row r="1206" spans="18:19" ht="15" customHeight="1" x14ac:dyDescent="0.2">
      <c r="R1206" s="150" t="s">
        <v>399</v>
      </c>
      <c r="S1206" s="151">
        <v>1.0015000000000001</v>
      </c>
    </row>
    <row r="1207" spans="18:19" ht="15" customHeight="1" x14ac:dyDescent="0.2">
      <c r="R1207" s="150" t="s">
        <v>1334</v>
      </c>
      <c r="S1207" s="151">
        <v>0.94390000000000007</v>
      </c>
    </row>
    <row r="1208" spans="18:19" ht="15" customHeight="1" x14ac:dyDescent="0.2">
      <c r="R1208" s="150" t="s">
        <v>1307</v>
      </c>
      <c r="S1208" s="151">
        <v>0.69700000000000006</v>
      </c>
    </row>
    <row r="1209" spans="18:19" ht="15" customHeight="1" x14ac:dyDescent="0.2">
      <c r="R1209" s="150" t="s">
        <v>1173</v>
      </c>
      <c r="S1209" s="151">
        <v>0.96060000000000001</v>
      </c>
    </row>
    <row r="1210" spans="18:19" ht="15" customHeight="1" x14ac:dyDescent="0.2">
      <c r="R1210" s="150" t="s">
        <v>873</v>
      </c>
      <c r="S1210" s="151">
        <v>0.89910000000000001</v>
      </c>
    </row>
    <row r="1211" spans="18:19" ht="15" customHeight="1" x14ac:dyDescent="0.2">
      <c r="R1211" s="150" t="s">
        <v>1308</v>
      </c>
      <c r="S1211" s="151">
        <v>0.69700000000000006</v>
      </c>
    </row>
    <row r="1212" spans="18:19" ht="15" customHeight="1" x14ac:dyDescent="0.2">
      <c r="R1212" s="150" t="s">
        <v>465</v>
      </c>
      <c r="S1212" s="151">
        <v>0.84700000000000009</v>
      </c>
    </row>
    <row r="1213" spans="18:19" ht="15" customHeight="1" x14ac:dyDescent="0.2">
      <c r="R1213" s="150" t="s">
        <v>400</v>
      </c>
      <c r="S1213" s="151">
        <v>0.90820000000000001</v>
      </c>
    </row>
    <row r="1214" spans="18:19" ht="15" customHeight="1" x14ac:dyDescent="0.2">
      <c r="R1214" s="150" t="s">
        <v>519</v>
      </c>
      <c r="S1214" s="151">
        <v>0.89190000000000003</v>
      </c>
    </row>
    <row r="1215" spans="18:19" ht="15" customHeight="1" x14ac:dyDescent="0.2">
      <c r="R1215" s="150" t="s">
        <v>578</v>
      </c>
      <c r="S1215" s="151">
        <v>0.95080000000000009</v>
      </c>
    </row>
    <row r="1216" spans="18:19" ht="15" customHeight="1" x14ac:dyDescent="0.2">
      <c r="R1216" s="150" t="s">
        <v>588</v>
      </c>
      <c r="S1216" s="151">
        <v>1.1783000000000001</v>
      </c>
    </row>
    <row r="1217" spans="18:19" ht="15" customHeight="1" x14ac:dyDescent="0.2">
      <c r="R1217" s="150" t="s">
        <v>345</v>
      </c>
      <c r="S1217" s="151">
        <v>0.88790000000000002</v>
      </c>
    </row>
    <row r="1218" spans="18:19" ht="15" customHeight="1" x14ac:dyDescent="0.2">
      <c r="R1218" s="150" t="s">
        <v>641</v>
      </c>
      <c r="S1218" s="151">
        <v>1.1313</v>
      </c>
    </row>
    <row r="1219" spans="18:19" ht="15" customHeight="1" x14ac:dyDescent="0.2">
      <c r="R1219" s="150" t="s">
        <v>484</v>
      </c>
      <c r="S1219" s="151">
        <v>0.92760000000000009</v>
      </c>
    </row>
    <row r="1220" spans="18:19" ht="15" customHeight="1" x14ac:dyDescent="0.2">
      <c r="R1220" s="150" t="s">
        <v>940</v>
      </c>
      <c r="S1220" s="151">
        <v>0.83830000000000005</v>
      </c>
    </row>
    <row r="1221" spans="18:19" ht="15" customHeight="1" x14ac:dyDescent="0.2">
      <c r="R1221" s="150" t="s">
        <v>1009</v>
      </c>
      <c r="S1221" s="151">
        <v>0.42750000000000005</v>
      </c>
    </row>
    <row r="1222" spans="18:19" ht="15" customHeight="1" x14ac:dyDescent="0.2">
      <c r="R1222" s="150" t="s">
        <v>829</v>
      </c>
      <c r="S1222" s="151">
        <v>0.86650000000000005</v>
      </c>
    </row>
    <row r="1223" spans="18:19" ht="15" customHeight="1" x14ac:dyDescent="0.2">
      <c r="R1223" s="150" t="s">
        <v>1287</v>
      </c>
      <c r="S1223" s="151">
        <v>0.998</v>
      </c>
    </row>
    <row r="1224" spans="18:19" ht="15" customHeight="1" x14ac:dyDescent="0.2">
      <c r="R1224" s="150" t="s">
        <v>904</v>
      </c>
      <c r="S1224" s="151">
        <v>1.2085000000000001</v>
      </c>
    </row>
    <row r="1225" spans="18:19" ht="15" customHeight="1" x14ac:dyDescent="0.2">
      <c r="R1225" s="150" t="s">
        <v>783</v>
      </c>
      <c r="S1225" s="151">
        <v>0.87980000000000003</v>
      </c>
    </row>
    <row r="1226" spans="18:19" ht="15" customHeight="1" x14ac:dyDescent="0.2">
      <c r="R1226" s="150" t="s">
        <v>1010</v>
      </c>
      <c r="S1226" s="151">
        <v>0.40640000000000004</v>
      </c>
    </row>
    <row r="1227" spans="18:19" ht="15" customHeight="1" x14ac:dyDescent="0.2">
      <c r="R1227" s="150" t="s">
        <v>141</v>
      </c>
      <c r="S1227" s="151">
        <v>1.0407999999999999</v>
      </c>
    </row>
    <row r="1228" spans="18:19" ht="15" customHeight="1" x14ac:dyDescent="0.2">
      <c r="R1228" s="150" t="s">
        <v>658</v>
      </c>
      <c r="S1228" s="151">
        <v>0.81640000000000001</v>
      </c>
    </row>
    <row r="1229" spans="18:19" ht="15" customHeight="1" x14ac:dyDescent="0.2">
      <c r="R1229" s="150" t="s">
        <v>697</v>
      </c>
      <c r="S1229" s="151">
        <v>0.88160000000000005</v>
      </c>
    </row>
    <row r="1230" spans="18:19" ht="15" customHeight="1" x14ac:dyDescent="0.2">
      <c r="R1230" s="150" t="s">
        <v>198</v>
      </c>
      <c r="S1230" s="151">
        <v>1.6454</v>
      </c>
    </row>
    <row r="1231" spans="18:19" ht="15" customHeight="1" x14ac:dyDescent="0.2">
      <c r="R1231" s="150" t="s">
        <v>559</v>
      </c>
      <c r="S1231" s="151">
        <v>1.0096000000000001</v>
      </c>
    </row>
    <row r="1232" spans="18:19" ht="15" customHeight="1" x14ac:dyDescent="0.2">
      <c r="R1232" s="150" t="s">
        <v>941</v>
      </c>
      <c r="S1232" s="151">
        <v>0.98670000000000002</v>
      </c>
    </row>
    <row r="1233" spans="18:19" ht="15" customHeight="1" x14ac:dyDescent="0.2">
      <c r="R1233" s="150" t="s">
        <v>1041</v>
      </c>
      <c r="S1233" s="151">
        <v>0.92470000000000008</v>
      </c>
    </row>
    <row r="1234" spans="18:19" ht="15" customHeight="1" x14ac:dyDescent="0.2">
      <c r="R1234" s="150" t="s">
        <v>1266</v>
      </c>
      <c r="S1234" s="151">
        <v>0.90250000000000008</v>
      </c>
    </row>
    <row r="1235" spans="18:19" ht="15" customHeight="1" x14ac:dyDescent="0.2">
      <c r="R1235" s="150" t="s">
        <v>199</v>
      </c>
      <c r="S1235" s="151">
        <v>1.2829000000000002</v>
      </c>
    </row>
    <row r="1236" spans="18:19" ht="15" customHeight="1" x14ac:dyDescent="0.2">
      <c r="R1236" s="150" t="s">
        <v>142</v>
      </c>
      <c r="S1236" s="151">
        <v>1.0137</v>
      </c>
    </row>
    <row r="1238" spans="18:19" ht="15" customHeight="1" x14ac:dyDescent="0.25">
      <c r="R1238" s="114">
        <v>2017</v>
      </c>
      <c r="S1238" s="137">
        <v>164.5</v>
      </c>
    </row>
    <row r="1239" spans="18:19" ht="15" customHeight="1" x14ac:dyDescent="0.25">
      <c r="R1239" s="114">
        <v>2018</v>
      </c>
      <c r="S1239" s="137">
        <v>164.5</v>
      </c>
    </row>
  </sheetData>
  <mergeCells count="12">
    <mergeCell ref="A1:D1"/>
    <mergeCell ref="B10:C10"/>
    <mergeCell ref="D10:E10"/>
    <mergeCell ref="L10:L12"/>
    <mergeCell ref="F1:H1"/>
    <mergeCell ref="K1:M1"/>
    <mergeCell ref="K9:M9"/>
    <mergeCell ref="O5:P5"/>
    <mergeCell ref="O9:P9"/>
    <mergeCell ref="K7:L7"/>
    <mergeCell ref="K8:L8"/>
    <mergeCell ref="A82:M82"/>
  </mergeCells>
  <dataValidations count="3">
    <dataValidation type="whole" allowBlank="1" showErrorMessage="1" error="You must enter a number." sqref="L13:L78">
      <formula1>0</formula1>
      <formula2>1000000000</formula2>
    </dataValidation>
    <dataValidation type="list" allowBlank="1" showInputMessage="1" showErrorMessage="1" sqref="P6">
      <formula1>$R$1238:$R$1239</formula1>
    </dataValidation>
    <dataValidation type="list" allowBlank="1" showInputMessage="1" showErrorMessage="1" sqref="K5">
      <formula1>$R$1:$R$1236</formula1>
    </dataValidation>
  </dataValidations>
  <pageMargins left="0.75" right="0.75" top="1" bottom="1" header="0.5" footer="0.5"/>
  <pageSetup orientation="portrait" r:id="rId1"/>
  <headerFooter alignWithMargins="0"/>
  <ignoredErrors>
    <ignoredError sqref="M8"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7"/>
  <sheetViews>
    <sheetView tabSelected="1" zoomScale="91" zoomScaleNormal="91" workbookViewId="0">
      <selection sqref="A1:D1"/>
    </sheetView>
  </sheetViews>
  <sheetFormatPr defaultRowHeight="12" x14ac:dyDescent="0.2"/>
  <cols>
    <col min="1" max="1" width="8.5703125" style="1" customWidth="1"/>
    <col min="2" max="2" width="9.140625" style="1"/>
    <col min="3" max="3" width="8.7109375" style="1" customWidth="1"/>
    <col min="4" max="4" width="11.5703125" style="1" customWidth="1"/>
    <col min="5" max="5" width="11.140625" style="1" customWidth="1"/>
    <col min="6" max="6" width="8.5703125" style="1" customWidth="1"/>
    <col min="7" max="7" width="10.42578125" style="1" customWidth="1"/>
    <col min="8" max="10" width="9.140625" style="1"/>
    <col min="11" max="11" width="22.7109375" style="1" customWidth="1"/>
    <col min="12" max="12" width="13.85546875" style="1" customWidth="1"/>
    <col min="13" max="13" width="19" style="5" customWidth="1"/>
    <col min="14" max="14" width="9.140625" style="1"/>
    <col min="15" max="16" width="12.7109375" style="1" customWidth="1"/>
    <col min="17" max="18" width="9.140625" style="1" customWidth="1"/>
    <col min="19" max="19" width="21.7109375" style="1" hidden="1" customWidth="1"/>
    <col min="20" max="20" width="9.140625" style="1" hidden="1" customWidth="1"/>
    <col min="21" max="21" width="9.140625" style="1" customWidth="1"/>
    <col min="22" max="22" width="9.140625" style="44" customWidth="1"/>
    <col min="23" max="23" width="11.42578125" style="1" bestFit="1" customWidth="1"/>
    <col min="24" max="24" width="13.28515625" style="1" customWidth="1"/>
    <col min="25" max="16384" width="9.140625" style="1"/>
  </cols>
  <sheetData>
    <row r="1" spans="1:23" ht="60" customHeight="1" thickBot="1" x14ac:dyDescent="0.25">
      <c r="A1" s="160" t="s">
        <v>1395</v>
      </c>
      <c r="B1" s="161"/>
      <c r="C1" s="161"/>
      <c r="D1" s="162"/>
      <c r="F1" s="169" t="s">
        <v>1392</v>
      </c>
      <c r="G1" s="170"/>
      <c r="H1" s="171"/>
      <c r="J1" s="2"/>
      <c r="K1" s="172"/>
      <c r="L1" s="172"/>
      <c r="M1" s="172"/>
      <c r="S1" s="141" t="s">
        <v>1342</v>
      </c>
      <c r="T1" s="141">
        <v>0.68410000000000004</v>
      </c>
      <c r="V1" s="115"/>
      <c r="W1" s="102"/>
    </row>
    <row r="2" spans="1:23" ht="15" customHeight="1" thickBot="1" x14ac:dyDescent="0.25">
      <c r="F2" s="3"/>
      <c r="G2" s="4"/>
      <c r="H2" s="4"/>
      <c r="P2" s="44"/>
      <c r="S2" s="141" t="s">
        <v>1343</v>
      </c>
      <c r="T2" s="141">
        <v>1.3467</v>
      </c>
      <c r="V2" s="115"/>
      <c r="W2" s="102"/>
    </row>
    <row r="3" spans="1:23" s="4" customFormat="1" ht="39.75" customHeight="1" x14ac:dyDescent="0.2">
      <c r="B3" s="6" t="s">
        <v>23</v>
      </c>
      <c r="C3" s="7" t="s">
        <v>21</v>
      </c>
      <c r="D3" s="7" t="s">
        <v>22</v>
      </c>
      <c r="E3" s="8" t="s">
        <v>24</v>
      </c>
      <c r="F3" s="143"/>
      <c r="G3" s="9"/>
      <c r="J3" s="1">
        <f>'RUG IV 2018 URBAN Rates'!J3</f>
        <v>0.70799999999999996</v>
      </c>
      <c r="K3" s="10" t="s">
        <v>11</v>
      </c>
      <c r="M3" s="11"/>
      <c r="P3" s="117"/>
      <c r="Q3" s="59"/>
      <c r="R3" s="59"/>
      <c r="S3" s="141" t="s">
        <v>1344</v>
      </c>
      <c r="T3" s="141">
        <v>0.89180000000000004</v>
      </c>
      <c r="V3" s="115"/>
      <c r="W3" s="102"/>
    </row>
    <row r="4" spans="1:23" ht="15" customHeight="1" thickBot="1" x14ac:dyDescent="0.25">
      <c r="B4" s="144">
        <v>169.24</v>
      </c>
      <c r="C4" s="145">
        <v>153.87</v>
      </c>
      <c r="D4" s="145">
        <v>18.78</v>
      </c>
      <c r="E4" s="146">
        <v>92.09</v>
      </c>
      <c r="F4" s="44"/>
      <c r="G4" s="12"/>
      <c r="J4" s="1">
        <f>1-J3</f>
        <v>0.29200000000000004</v>
      </c>
      <c r="K4" s="13" t="s">
        <v>12</v>
      </c>
      <c r="S4" s="141" t="s">
        <v>1345</v>
      </c>
      <c r="T4" s="141">
        <v>0.71700000000000008</v>
      </c>
      <c r="V4" s="115"/>
      <c r="W4" s="102"/>
    </row>
    <row r="5" spans="1:23" ht="15" customHeight="1" thickBot="1" x14ac:dyDescent="0.25">
      <c r="A5" s="14"/>
      <c r="B5" s="147"/>
      <c r="C5" s="147"/>
      <c r="D5" s="147"/>
      <c r="E5" s="147"/>
      <c r="F5" s="148"/>
      <c r="G5" s="16"/>
      <c r="H5" s="19"/>
      <c r="I5" s="19"/>
      <c r="J5" s="17">
        <f>VLOOKUP(K5,S:T,2, FALSE)</f>
        <v>0.94320000000000004</v>
      </c>
      <c r="K5" s="54" t="s">
        <v>1389</v>
      </c>
      <c r="O5" s="176" t="s">
        <v>1337</v>
      </c>
      <c r="P5" s="177"/>
      <c r="S5" s="141" t="s">
        <v>1346</v>
      </c>
      <c r="T5" s="141">
        <v>1.3012000000000001</v>
      </c>
      <c r="V5" s="115"/>
      <c r="W5" s="102"/>
    </row>
    <row r="6" spans="1:23" ht="15" customHeight="1" thickBot="1" x14ac:dyDescent="0.25">
      <c r="A6" s="18"/>
      <c r="B6" s="92"/>
      <c r="C6" s="92"/>
      <c r="D6" s="92"/>
      <c r="E6" s="53"/>
      <c r="F6" s="19"/>
      <c r="G6" s="19"/>
      <c r="H6" s="19"/>
      <c r="I6" s="20"/>
      <c r="K6" s="21"/>
      <c r="O6" s="140">
        <f>VLOOKUP(P6,S:T, 2, FALSE)</f>
        <v>164.5</v>
      </c>
      <c r="P6" s="139">
        <v>2017</v>
      </c>
      <c r="S6" s="141" t="s">
        <v>1347</v>
      </c>
      <c r="T6" s="141">
        <v>1.0138</v>
      </c>
      <c r="V6" s="115"/>
      <c r="W6" s="102"/>
    </row>
    <row r="7" spans="1:23" ht="15" customHeight="1" x14ac:dyDescent="0.2">
      <c r="A7" s="90"/>
      <c r="B7" s="93"/>
      <c r="C7" s="94"/>
      <c r="D7" s="95"/>
      <c r="F7" s="63"/>
      <c r="G7" s="70"/>
      <c r="H7" s="63"/>
      <c r="I7" s="20"/>
      <c r="K7" s="155" t="s">
        <v>26</v>
      </c>
      <c r="L7" s="156"/>
      <c r="M7" s="60">
        <f>SUM(M13:M78)</f>
        <v>0</v>
      </c>
      <c r="S7" s="141" t="s">
        <v>1348</v>
      </c>
      <c r="T7" s="141">
        <v>1.0980000000000001</v>
      </c>
      <c r="V7" s="115"/>
      <c r="W7" s="102"/>
    </row>
    <row r="8" spans="1:23" ht="15" customHeight="1" thickBot="1" x14ac:dyDescent="0.25">
      <c r="A8" s="90"/>
      <c r="B8" s="96"/>
      <c r="C8" s="97"/>
      <c r="D8" s="98"/>
      <c r="E8" s="91"/>
      <c r="F8" s="63"/>
      <c r="G8" s="63"/>
      <c r="H8" s="63"/>
      <c r="I8" s="20"/>
      <c r="K8" s="157" t="s">
        <v>27</v>
      </c>
      <c r="L8" s="158"/>
      <c r="M8" s="61" t="e">
        <f>M7/(SUM(L13:L78))</f>
        <v>#DIV/0!</v>
      </c>
      <c r="S8" s="141" t="s">
        <v>1349</v>
      </c>
      <c r="T8" s="141">
        <v>0.82569999999999999</v>
      </c>
      <c r="V8" s="115"/>
      <c r="W8" s="102"/>
    </row>
    <row r="9" spans="1:23" ht="15" customHeight="1" x14ac:dyDescent="0.2">
      <c r="B9" s="99"/>
      <c r="C9" s="100"/>
      <c r="D9" s="101"/>
      <c r="I9" s="12"/>
      <c r="K9" s="173" t="s">
        <v>96</v>
      </c>
      <c r="L9" s="174"/>
      <c r="M9" s="175"/>
      <c r="O9" s="154" t="s">
        <v>99</v>
      </c>
      <c r="P9" s="154"/>
      <c r="S9" s="141" t="s">
        <v>1350</v>
      </c>
      <c r="T9" s="141">
        <v>0.73680000000000001</v>
      </c>
      <c r="V9" s="115"/>
      <c r="W9" s="102"/>
    </row>
    <row r="10" spans="1:23" ht="37.5" customHeight="1" x14ac:dyDescent="0.2">
      <c r="A10" s="23" t="s">
        <v>25</v>
      </c>
      <c r="B10" s="163" t="s">
        <v>16</v>
      </c>
      <c r="C10" s="164"/>
      <c r="D10" s="163" t="s">
        <v>19</v>
      </c>
      <c r="E10" s="165"/>
      <c r="F10" s="23" t="s">
        <v>6</v>
      </c>
      <c r="G10" s="23" t="s">
        <v>9</v>
      </c>
      <c r="H10" s="24" t="s">
        <v>1391</v>
      </c>
      <c r="I10" s="23" t="s">
        <v>11</v>
      </c>
      <c r="J10" s="23" t="s">
        <v>12</v>
      </c>
      <c r="K10" s="25" t="s">
        <v>3</v>
      </c>
      <c r="L10" s="166" t="s">
        <v>28</v>
      </c>
      <c r="M10" s="25" t="s">
        <v>1</v>
      </c>
      <c r="O10" s="113" t="s">
        <v>101</v>
      </c>
      <c r="P10" s="118" t="s">
        <v>102</v>
      </c>
      <c r="S10" s="141" t="s">
        <v>1351</v>
      </c>
      <c r="T10" s="141">
        <v>1.1401000000000001</v>
      </c>
      <c r="V10" s="115"/>
      <c r="W10" s="102"/>
    </row>
    <row r="11" spans="1:23" ht="15" customHeight="1" x14ac:dyDescent="0.2">
      <c r="A11" s="26" t="s">
        <v>4</v>
      </c>
      <c r="B11" s="26" t="s">
        <v>17</v>
      </c>
      <c r="C11" s="26" t="s">
        <v>18</v>
      </c>
      <c r="D11" s="26" t="s">
        <v>17</v>
      </c>
      <c r="E11" s="26" t="s">
        <v>18</v>
      </c>
      <c r="F11" s="26" t="s">
        <v>10</v>
      </c>
      <c r="G11" s="26" t="s">
        <v>8</v>
      </c>
      <c r="H11" s="27" t="s">
        <v>20</v>
      </c>
      <c r="I11" s="26" t="s">
        <v>13</v>
      </c>
      <c r="J11" s="26" t="s">
        <v>13</v>
      </c>
      <c r="K11" s="28" t="s">
        <v>15</v>
      </c>
      <c r="L11" s="167"/>
      <c r="M11" s="28" t="s">
        <v>2</v>
      </c>
      <c r="O11" s="103" t="s">
        <v>97</v>
      </c>
      <c r="P11" s="104" t="s">
        <v>98</v>
      </c>
      <c r="S11" s="141" t="s">
        <v>1352</v>
      </c>
      <c r="T11" s="141">
        <v>0.75950000000000006</v>
      </c>
      <c r="V11" s="115"/>
      <c r="W11" s="102"/>
    </row>
    <row r="12" spans="1:23" ht="15" customHeight="1" thickBot="1" x14ac:dyDescent="0.25">
      <c r="A12" s="29"/>
      <c r="B12" s="29"/>
      <c r="C12" s="29"/>
      <c r="D12" s="29"/>
      <c r="E12" s="29"/>
      <c r="F12" s="29" t="s">
        <v>8</v>
      </c>
      <c r="G12" s="29" t="s">
        <v>5</v>
      </c>
      <c r="H12" s="30" t="s">
        <v>7</v>
      </c>
      <c r="I12" s="29" t="s">
        <v>14</v>
      </c>
      <c r="J12" s="29"/>
      <c r="K12" s="31" t="s">
        <v>14</v>
      </c>
      <c r="L12" s="168"/>
      <c r="M12" s="31"/>
      <c r="O12" s="105"/>
      <c r="P12" s="106"/>
      <c r="S12" s="141" t="s">
        <v>1353</v>
      </c>
      <c r="T12" s="141">
        <v>0.85220000000000007</v>
      </c>
      <c r="V12" s="115"/>
      <c r="W12" s="102"/>
    </row>
    <row r="13" spans="1:23" ht="15" customHeight="1" thickTop="1" x14ac:dyDescent="0.2">
      <c r="A13" s="71" t="s">
        <v>30</v>
      </c>
      <c r="B13" s="72">
        <v>2.67</v>
      </c>
      <c r="C13" s="32">
        <f t="shared" ref="C13:C76" si="0">+B13*B$4</f>
        <v>451.87080000000003</v>
      </c>
      <c r="D13" s="72">
        <v>1.87</v>
      </c>
      <c r="E13" s="64">
        <f t="shared" ref="E13:E35" si="1">D13*C$4</f>
        <v>287.73690000000005</v>
      </c>
      <c r="F13" s="58"/>
      <c r="G13" s="33">
        <f t="shared" ref="G13:G76" si="2">$E$4</f>
        <v>92.09</v>
      </c>
      <c r="H13" s="34">
        <f>+C13+E13+F13+G13</f>
        <v>831.69770000000005</v>
      </c>
      <c r="I13" s="35">
        <f>ROUND(+H13*$J$3*$J$5,2)</f>
        <v>555.4</v>
      </c>
      <c r="J13" s="35">
        <f>ROUND(+H13*$J$4,2)</f>
        <v>242.86</v>
      </c>
      <c r="K13" s="36">
        <f>I13+J13</f>
        <v>798.26</v>
      </c>
      <c r="L13" s="37"/>
      <c r="M13" s="38">
        <f>L13*K13</f>
        <v>0</v>
      </c>
      <c r="O13" s="111">
        <f>K13*0.98</f>
        <v>782.29480000000001</v>
      </c>
      <c r="P13" s="111">
        <f>((K13-O$6)*0.98)+O$6</f>
        <v>785.58479999999997</v>
      </c>
      <c r="S13" s="141" t="s">
        <v>1354</v>
      </c>
      <c r="T13" s="141">
        <v>0.80349999999999999</v>
      </c>
      <c r="V13" s="115"/>
      <c r="W13" s="102"/>
    </row>
    <row r="14" spans="1:23" ht="15" customHeight="1" x14ac:dyDescent="0.2">
      <c r="A14" s="71" t="s">
        <v>31</v>
      </c>
      <c r="B14" s="73">
        <v>2.57</v>
      </c>
      <c r="C14" s="40">
        <f t="shared" si="0"/>
        <v>434.9468</v>
      </c>
      <c r="D14" s="73">
        <v>1.87</v>
      </c>
      <c r="E14" s="64">
        <f t="shared" si="1"/>
        <v>287.73690000000005</v>
      </c>
      <c r="F14" s="56"/>
      <c r="G14" s="33">
        <f t="shared" si="2"/>
        <v>92.09</v>
      </c>
      <c r="H14" s="34">
        <f t="shared" ref="H14:H21" si="3">+C14+E14+F14+G14</f>
        <v>814.77370000000008</v>
      </c>
      <c r="I14" s="35">
        <f t="shared" ref="I14:I77" si="4">ROUND(+H14*$J$3*$J$5,2)</f>
        <v>544.09</v>
      </c>
      <c r="J14" s="35">
        <f t="shared" ref="J14:J77" si="5">ROUND(+H14*$J$4,2)</f>
        <v>237.91</v>
      </c>
      <c r="K14" s="36">
        <f t="shared" ref="K14:K21" si="6">I14+J14</f>
        <v>782</v>
      </c>
      <c r="L14" s="39"/>
      <c r="M14" s="38">
        <f t="shared" ref="M14:M77" si="7">L14*K14</f>
        <v>0</v>
      </c>
      <c r="O14" s="112">
        <f t="shared" ref="O14:O77" si="8">K14*0.98</f>
        <v>766.36</v>
      </c>
      <c r="P14" s="111">
        <f t="shared" ref="P14:P77" si="9">((K14-O$6)*0.98)+O$6</f>
        <v>769.65</v>
      </c>
      <c r="S14" s="141" t="s">
        <v>1355</v>
      </c>
      <c r="T14" s="141">
        <v>0.83810000000000007</v>
      </c>
      <c r="V14" s="115"/>
      <c r="W14" s="102"/>
    </row>
    <row r="15" spans="1:23" ht="15" customHeight="1" x14ac:dyDescent="0.2">
      <c r="A15" s="71" t="s">
        <v>32</v>
      </c>
      <c r="B15" s="73">
        <v>2.61</v>
      </c>
      <c r="C15" s="40">
        <f t="shared" si="0"/>
        <v>441.71640000000002</v>
      </c>
      <c r="D15" s="73">
        <v>1.28</v>
      </c>
      <c r="E15" s="64">
        <f t="shared" si="1"/>
        <v>196.95360000000002</v>
      </c>
      <c r="F15" s="56"/>
      <c r="G15" s="33">
        <f t="shared" si="2"/>
        <v>92.09</v>
      </c>
      <c r="H15" s="34">
        <f t="shared" si="3"/>
        <v>730.7600000000001</v>
      </c>
      <c r="I15" s="35">
        <f t="shared" si="4"/>
        <v>487.99</v>
      </c>
      <c r="J15" s="35">
        <f t="shared" si="5"/>
        <v>213.38</v>
      </c>
      <c r="K15" s="36">
        <f t="shared" si="6"/>
        <v>701.37</v>
      </c>
      <c r="L15" s="39"/>
      <c r="M15" s="38">
        <f t="shared" si="7"/>
        <v>0</v>
      </c>
      <c r="O15" s="112">
        <f t="shared" si="8"/>
        <v>687.34259999999995</v>
      </c>
      <c r="P15" s="111">
        <f t="shared" si="9"/>
        <v>690.63260000000002</v>
      </c>
      <c r="S15" s="141" t="s">
        <v>1356</v>
      </c>
      <c r="T15" s="141">
        <v>0.77400000000000002</v>
      </c>
      <c r="V15" s="115"/>
      <c r="W15" s="102"/>
    </row>
    <row r="16" spans="1:23" ht="15" customHeight="1" x14ac:dyDescent="0.2">
      <c r="A16" s="71" t="s">
        <v>33</v>
      </c>
      <c r="B16" s="73">
        <v>2.19</v>
      </c>
      <c r="C16" s="40">
        <f t="shared" si="0"/>
        <v>370.63560000000001</v>
      </c>
      <c r="D16" s="73">
        <v>1.28</v>
      </c>
      <c r="E16" s="64">
        <f t="shared" si="1"/>
        <v>196.95360000000002</v>
      </c>
      <c r="F16" s="56"/>
      <c r="G16" s="33">
        <f t="shared" si="2"/>
        <v>92.09</v>
      </c>
      <c r="H16" s="34">
        <f t="shared" si="3"/>
        <v>659.67920000000004</v>
      </c>
      <c r="I16" s="35">
        <f t="shared" si="4"/>
        <v>440.52</v>
      </c>
      <c r="J16" s="35">
        <f t="shared" si="5"/>
        <v>192.63</v>
      </c>
      <c r="K16" s="36">
        <f t="shared" si="6"/>
        <v>633.15</v>
      </c>
      <c r="L16" s="39"/>
      <c r="M16" s="38">
        <f t="shared" si="7"/>
        <v>0</v>
      </c>
      <c r="O16" s="112">
        <f t="shared" si="8"/>
        <v>620.48699999999997</v>
      </c>
      <c r="P16" s="111">
        <f t="shared" si="9"/>
        <v>623.77700000000004</v>
      </c>
      <c r="S16" s="141" t="s">
        <v>1357</v>
      </c>
      <c r="T16" s="141">
        <v>0.78139999999999998</v>
      </c>
      <c r="V16" s="115"/>
      <c r="W16" s="102"/>
    </row>
    <row r="17" spans="1:25" ht="15" customHeight="1" x14ac:dyDescent="0.2">
      <c r="A17" s="71" t="s">
        <v>34</v>
      </c>
      <c r="B17" s="73">
        <v>2.5499999999999998</v>
      </c>
      <c r="C17" s="40">
        <f t="shared" si="0"/>
        <v>431.56200000000001</v>
      </c>
      <c r="D17" s="73">
        <v>0.85</v>
      </c>
      <c r="E17" s="64">
        <f t="shared" si="1"/>
        <v>130.7895</v>
      </c>
      <c r="F17" s="56"/>
      <c r="G17" s="33">
        <f t="shared" si="2"/>
        <v>92.09</v>
      </c>
      <c r="H17" s="34">
        <f t="shared" si="3"/>
        <v>654.44150000000002</v>
      </c>
      <c r="I17" s="35">
        <f t="shared" si="4"/>
        <v>437.03</v>
      </c>
      <c r="J17" s="35">
        <f t="shared" si="5"/>
        <v>191.1</v>
      </c>
      <c r="K17" s="36">
        <f t="shared" si="6"/>
        <v>628.13</v>
      </c>
      <c r="L17" s="39"/>
      <c r="M17" s="38">
        <f t="shared" si="7"/>
        <v>0</v>
      </c>
      <c r="O17" s="112">
        <f t="shared" si="8"/>
        <v>615.56740000000002</v>
      </c>
      <c r="P17" s="111">
        <f t="shared" si="9"/>
        <v>618.85739999999998</v>
      </c>
      <c r="S17" s="141" t="s">
        <v>1358</v>
      </c>
      <c r="T17" s="141">
        <v>0.69850000000000001</v>
      </c>
      <c r="V17" s="115"/>
      <c r="W17" s="102"/>
    </row>
    <row r="18" spans="1:25" ht="15" customHeight="1" x14ac:dyDescent="0.2">
      <c r="A18" s="71" t="s">
        <v>35</v>
      </c>
      <c r="B18" s="73">
        <v>2.15</v>
      </c>
      <c r="C18" s="40">
        <f t="shared" si="0"/>
        <v>363.86599999999999</v>
      </c>
      <c r="D18" s="73">
        <v>0.85</v>
      </c>
      <c r="E18" s="64">
        <f t="shared" si="1"/>
        <v>130.7895</v>
      </c>
      <c r="F18" s="56"/>
      <c r="G18" s="33">
        <f t="shared" si="2"/>
        <v>92.09</v>
      </c>
      <c r="H18" s="34">
        <f t="shared" si="3"/>
        <v>586.74549999999999</v>
      </c>
      <c r="I18" s="35">
        <f t="shared" si="4"/>
        <v>391.82</v>
      </c>
      <c r="J18" s="35">
        <f t="shared" si="5"/>
        <v>171.33</v>
      </c>
      <c r="K18" s="36">
        <f t="shared" si="6"/>
        <v>563.15</v>
      </c>
      <c r="L18" s="39"/>
      <c r="M18" s="38">
        <f t="shared" si="7"/>
        <v>0</v>
      </c>
      <c r="O18" s="112">
        <f t="shared" si="8"/>
        <v>551.88699999999994</v>
      </c>
      <c r="P18" s="111">
        <f t="shared" si="9"/>
        <v>555.17699999999991</v>
      </c>
      <c r="S18" s="141" t="s">
        <v>1359</v>
      </c>
      <c r="T18" s="141">
        <v>0.84770000000000001</v>
      </c>
      <c r="V18" s="115"/>
      <c r="W18" s="102"/>
    </row>
    <row r="19" spans="1:25" ht="15" customHeight="1" x14ac:dyDescent="0.2">
      <c r="A19" s="71" t="s">
        <v>36</v>
      </c>
      <c r="B19" s="73">
        <v>2.4700000000000002</v>
      </c>
      <c r="C19" s="40">
        <f t="shared" si="0"/>
        <v>418.02280000000007</v>
      </c>
      <c r="D19" s="73">
        <v>0.55000000000000004</v>
      </c>
      <c r="E19" s="64">
        <f t="shared" si="1"/>
        <v>84.628500000000003</v>
      </c>
      <c r="F19" s="56"/>
      <c r="G19" s="33">
        <f t="shared" si="2"/>
        <v>92.09</v>
      </c>
      <c r="H19" s="34">
        <f t="shared" si="3"/>
        <v>594.74130000000014</v>
      </c>
      <c r="I19" s="35">
        <f t="shared" si="4"/>
        <v>397.16</v>
      </c>
      <c r="J19" s="35">
        <f t="shared" si="5"/>
        <v>173.66</v>
      </c>
      <c r="K19" s="36">
        <f t="shared" si="6"/>
        <v>570.82000000000005</v>
      </c>
      <c r="L19" s="39"/>
      <c r="M19" s="38">
        <f t="shared" si="7"/>
        <v>0</v>
      </c>
      <c r="O19" s="112">
        <f t="shared" si="8"/>
        <v>559.40359999999998</v>
      </c>
      <c r="P19" s="111">
        <f t="shared" si="9"/>
        <v>562.69360000000006</v>
      </c>
      <c r="S19" s="141" t="s">
        <v>1360</v>
      </c>
      <c r="T19" s="141">
        <v>0.89090000000000003</v>
      </c>
      <c r="V19" s="115"/>
      <c r="W19" s="102"/>
    </row>
    <row r="20" spans="1:25" ht="15" customHeight="1" x14ac:dyDescent="0.2">
      <c r="A20" s="71" t="s">
        <v>37</v>
      </c>
      <c r="B20" s="73">
        <v>2.19</v>
      </c>
      <c r="C20" s="40">
        <f t="shared" si="0"/>
        <v>370.63560000000001</v>
      </c>
      <c r="D20" s="73">
        <v>0.55000000000000004</v>
      </c>
      <c r="E20" s="64">
        <f t="shared" si="1"/>
        <v>84.628500000000003</v>
      </c>
      <c r="F20" s="56"/>
      <c r="G20" s="33">
        <f t="shared" si="2"/>
        <v>92.09</v>
      </c>
      <c r="H20" s="34">
        <f t="shared" si="3"/>
        <v>547.35410000000002</v>
      </c>
      <c r="I20" s="35">
        <f t="shared" si="4"/>
        <v>365.52</v>
      </c>
      <c r="J20" s="35">
        <f t="shared" si="5"/>
        <v>159.83000000000001</v>
      </c>
      <c r="K20" s="36">
        <f t="shared" si="6"/>
        <v>525.35</v>
      </c>
      <c r="L20" s="39"/>
      <c r="M20" s="38">
        <f t="shared" si="7"/>
        <v>0</v>
      </c>
      <c r="O20" s="112">
        <f t="shared" si="8"/>
        <v>514.84299999999996</v>
      </c>
      <c r="P20" s="111">
        <f t="shared" si="9"/>
        <v>518.13300000000004</v>
      </c>
      <c r="S20" s="141" t="s">
        <v>1361</v>
      </c>
      <c r="T20" s="141">
        <v>1.1083000000000001</v>
      </c>
      <c r="V20" s="115"/>
      <c r="W20" s="102"/>
    </row>
    <row r="21" spans="1:25" ht="15" customHeight="1" x14ac:dyDescent="0.2">
      <c r="A21" s="71" t="s">
        <v>38</v>
      </c>
      <c r="B21" s="73">
        <v>2.2599999999999998</v>
      </c>
      <c r="C21" s="40">
        <f t="shared" si="0"/>
        <v>382.48239999999998</v>
      </c>
      <c r="D21" s="73">
        <v>0.28000000000000003</v>
      </c>
      <c r="E21" s="64">
        <f t="shared" si="1"/>
        <v>43.083600000000004</v>
      </c>
      <c r="F21" s="56"/>
      <c r="G21" s="33">
        <f t="shared" si="2"/>
        <v>92.09</v>
      </c>
      <c r="H21" s="34">
        <f t="shared" si="3"/>
        <v>517.65599999999995</v>
      </c>
      <c r="I21" s="35">
        <f t="shared" si="4"/>
        <v>345.68</v>
      </c>
      <c r="J21" s="35">
        <f t="shared" si="5"/>
        <v>151.16</v>
      </c>
      <c r="K21" s="36">
        <f t="shared" si="6"/>
        <v>496.84000000000003</v>
      </c>
      <c r="L21" s="39"/>
      <c r="M21" s="38">
        <f t="shared" si="7"/>
        <v>0</v>
      </c>
      <c r="O21" s="112">
        <f t="shared" si="8"/>
        <v>486.90320000000003</v>
      </c>
      <c r="P21" s="111">
        <f t="shared" si="9"/>
        <v>490.19320000000005</v>
      </c>
      <c r="S21" s="141" t="s">
        <v>1362</v>
      </c>
      <c r="T21" s="141">
        <v>0.84150000000000003</v>
      </c>
      <c r="V21" s="115"/>
      <c r="W21" s="102"/>
    </row>
    <row r="22" spans="1:25" ht="15" customHeight="1" x14ac:dyDescent="0.2">
      <c r="A22" s="71" t="s">
        <v>39</v>
      </c>
      <c r="B22" s="73">
        <v>1.56</v>
      </c>
      <c r="C22" s="40">
        <f t="shared" si="0"/>
        <v>264.01440000000002</v>
      </c>
      <c r="D22" s="73">
        <v>1.87</v>
      </c>
      <c r="E22" s="64">
        <f t="shared" si="1"/>
        <v>287.73690000000005</v>
      </c>
      <c r="F22" s="57"/>
      <c r="G22" s="33">
        <f t="shared" si="2"/>
        <v>92.09</v>
      </c>
      <c r="H22" s="34">
        <f>+C22+E22+F22+G22</f>
        <v>643.84130000000016</v>
      </c>
      <c r="I22" s="35">
        <f t="shared" si="4"/>
        <v>429.95</v>
      </c>
      <c r="J22" s="35">
        <f t="shared" si="5"/>
        <v>188</v>
      </c>
      <c r="K22" s="36">
        <f>I22+J22</f>
        <v>617.95000000000005</v>
      </c>
      <c r="L22" s="39"/>
      <c r="M22" s="38">
        <f t="shared" si="7"/>
        <v>0</v>
      </c>
      <c r="O22" s="112">
        <f t="shared" si="8"/>
        <v>605.59100000000001</v>
      </c>
      <c r="P22" s="111">
        <f t="shared" si="9"/>
        <v>608.88100000000009</v>
      </c>
      <c r="S22" s="141" t="s">
        <v>1363</v>
      </c>
      <c r="T22" s="141">
        <v>0.90180000000000005</v>
      </c>
      <c r="V22" s="115"/>
      <c r="W22" s="102"/>
    </row>
    <row r="23" spans="1:25" ht="15" customHeight="1" x14ac:dyDescent="0.2">
      <c r="A23" s="71" t="s">
        <v>40</v>
      </c>
      <c r="B23" s="73">
        <v>1.56</v>
      </c>
      <c r="C23" s="40">
        <f t="shared" si="0"/>
        <v>264.01440000000002</v>
      </c>
      <c r="D23" s="73">
        <v>1.87</v>
      </c>
      <c r="E23" s="64">
        <f t="shared" si="1"/>
        <v>287.73690000000005</v>
      </c>
      <c r="F23" s="57"/>
      <c r="G23" s="33">
        <f t="shared" si="2"/>
        <v>92.09</v>
      </c>
      <c r="H23" s="41">
        <f t="shared" ref="H23:H78" si="10">+C23+E23+F23+G23</f>
        <v>643.84130000000016</v>
      </c>
      <c r="I23" s="35">
        <f t="shared" si="4"/>
        <v>429.95</v>
      </c>
      <c r="J23" s="35">
        <f t="shared" si="5"/>
        <v>188</v>
      </c>
      <c r="K23" s="42">
        <f t="shared" ref="K23:K78" si="11">I23+J23</f>
        <v>617.95000000000005</v>
      </c>
      <c r="L23" s="39"/>
      <c r="M23" s="38">
        <f t="shared" si="7"/>
        <v>0</v>
      </c>
      <c r="O23" s="112">
        <f t="shared" si="8"/>
        <v>605.59100000000001</v>
      </c>
      <c r="P23" s="111">
        <f t="shared" si="9"/>
        <v>608.88100000000009</v>
      </c>
      <c r="S23" s="141" t="s">
        <v>1364</v>
      </c>
      <c r="T23" s="141">
        <v>0.74850000000000005</v>
      </c>
      <c r="V23" s="115"/>
      <c r="W23" s="102"/>
    </row>
    <row r="24" spans="1:25" ht="15" customHeight="1" x14ac:dyDescent="0.2">
      <c r="A24" s="71" t="s">
        <v>41</v>
      </c>
      <c r="B24" s="73">
        <v>0.99</v>
      </c>
      <c r="C24" s="40">
        <f t="shared" si="0"/>
        <v>167.54760000000002</v>
      </c>
      <c r="D24" s="73">
        <v>1.87</v>
      </c>
      <c r="E24" s="64">
        <f t="shared" si="1"/>
        <v>287.73690000000005</v>
      </c>
      <c r="F24" s="57"/>
      <c r="G24" s="33">
        <f t="shared" si="2"/>
        <v>92.09</v>
      </c>
      <c r="H24" s="41">
        <f t="shared" si="10"/>
        <v>547.37450000000013</v>
      </c>
      <c r="I24" s="35">
        <f t="shared" si="4"/>
        <v>365.53</v>
      </c>
      <c r="J24" s="35">
        <f t="shared" si="5"/>
        <v>159.83000000000001</v>
      </c>
      <c r="K24" s="42">
        <f t="shared" si="11"/>
        <v>525.36</v>
      </c>
      <c r="L24" s="39"/>
      <c r="M24" s="38">
        <f t="shared" si="7"/>
        <v>0</v>
      </c>
      <c r="O24" s="112">
        <f t="shared" si="8"/>
        <v>514.8528</v>
      </c>
      <c r="P24" s="111">
        <f t="shared" si="9"/>
        <v>518.14280000000008</v>
      </c>
      <c r="S24" s="141" t="s">
        <v>1365</v>
      </c>
      <c r="T24" s="141">
        <v>0.77690000000000003</v>
      </c>
      <c r="V24" s="115"/>
      <c r="W24" s="102"/>
    </row>
    <row r="25" spans="1:25" ht="15" customHeight="1" x14ac:dyDescent="0.2">
      <c r="A25" s="71" t="s">
        <v>42</v>
      </c>
      <c r="B25" s="73">
        <v>1.51</v>
      </c>
      <c r="C25" s="40">
        <f t="shared" si="0"/>
        <v>255.55240000000001</v>
      </c>
      <c r="D25" s="73">
        <v>1.28</v>
      </c>
      <c r="E25" s="64">
        <f t="shared" si="1"/>
        <v>196.95360000000002</v>
      </c>
      <c r="F25" s="57"/>
      <c r="G25" s="33">
        <f t="shared" si="2"/>
        <v>92.09</v>
      </c>
      <c r="H25" s="41">
        <f t="shared" si="10"/>
        <v>544.596</v>
      </c>
      <c r="I25" s="35">
        <f t="shared" si="4"/>
        <v>363.67</v>
      </c>
      <c r="J25" s="35">
        <f t="shared" si="5"/>
        <v>159.02000000000001</v>
      </c>
      <c r="K25" s="42">
        <f t="shared" si="11"/>
        <v>522.69000000000005</v>
      </c>
      <c r="L25" s="39"/>
      <c r="M25" s="38">
        <f t="shared" si="7"/>
        <v>0</v>
      </c>
      <c r="O25" s="112">
        <f t="shared" si="8"/>
        <v>512.23620000000005</v>
      </c>
      <c r="P25" s="111">
        <f t="shared" si="9"/>
        <v>515.52620000000002</v>
      </c>
      <c r="S25" s="141" t="s">
        <v>1366</v>
      </c>
      <c r="T25" s="141">
        <v>0.89690000000000003</v>
      </c>
      <c r="V25" s="115"/>
      <c r="W25" s="102"/>
    </row>
    <row r="26" spans="1:25" ht="15" customHeight="1" x14ac:dyDescent="0.2">
      <c r="A26" s="71" t="s">
        <v>43</v>
      </c>
      <c r="B26" s="73">
        <v>1.1100000000000001</v>
      </c>
      <c r="C26" s="40">
        <f t="shared" si="0"/>
        <v>187.85640000000004</v>
      </c>
      <c r="D26" s="73">
        <v>1.28</v>
      </c>
      <c r="E26" s="64">
        <f t="shared" si="1"/>
        <v>196.95360000000002</v>
      </c>
      <c r="F26" s="57"/>
      <c r="G26" s="33">
        <f t="shared" si="2"/>
        <v>92.09</v>
      </c>
      <c r="H26" s="41">
        <f t="shared" si="10"/>
        <v>476.90000000000009</v>
      </c>
      <c r="I26" s="35">
        <f t="shared" si="4"/>
        <v>318.47000000000003</v>
      </c>
      <c r="J26" s="35">
        <f t="shared" si="5"/>
        <v>139.25</v>
      </c>
      <c r="K26" s="42">
        <f t="shared" si="11"/>
        <v>457.72</v>
      </c>
      <c r="L26" s="39"/>
      <c r="M26" s="38">
        <f t="shared" si="7"/>
        <v>0</v>
      </c>
      <c r="O26" s="112">
        <f t="shared" si="8"/>
        <v>448.56560000000002</v>
      </c>
      <c r="P26" s="111">
        <f t="shared" si="9"/>
        <v>451.85560000000004</v>
      </c>
      <c r="S26" s="141" t="s">
        <v>1367</v>
      </c>
      <c r="T26" s="141">
        <v>0.88370000000000004</v>
      </c>
      <c r="V26" s="115"/>
      <c r="W26" s="102"/>
    </row>
    <row r="27" spans="1:25" ht="15" customHeight="1" x14ac:dyDescent="0.2">
      <c r="A27" s="71" t="s">
        <v>44</v>
      </c>
      <c r="B27" s="73">
        <v>1.1000000000000001</v>
      </c>
      <c r="C27" s="40">
        <f t="shared" si="0"/>
        <v>186.16400000000002</v>
      </c>
      <c r="D27" s="73">
        <v>1.28</v>
      </c>
      <c r="E27" s="64">
        <f t="shared" si="1"/>
        <v>196.95360000000002</v>
      </c>
      <c r="F27" s="57"/>
      <c r="G27" s="33">
        <f t="shared" si="2"/>
        <v>92.09</v>
      </c>
      <c r="H27" s="41">
        <f t="shared" si="10"/>
        <v>475.20760000000007</v>
      </c>
      <c r="I27" s="35">
        <f t="shared" si="4"/>
        <v>317.33999999999997</v>
      </c>
      <c r="J27" s="35">
        <f t="shared" si="5"/>
        <v>138.76</v>
      </c>
      <c r="K27" s="42">
        <f t="shared" si="11"/>
        <v>456.09999999999997</v>
      </c>
      <c r="L27" s="39"/>
      <c r="M27" s="38">
        <f t="shared" si="7"/>
        <v>0</v>
      </c>
      <c r="O27" s="112">
        <f t="shared" si="8"/>
        <v>446.97799999999995</v>
      </c>
      <c r="P27" s="111">
        <f t="shared" si="9"/>
        <v>450.26799999999997</v>
      </c>
      <c r="S27" s="141" t="s">
        <v>1368</v>
      </c>
      <c r="T27" s="141">
        <v>0.79039999999999999</v>
      </c>
      <c r="V27" s="115"/>
      <c r="W27" s="102"/>
    </row>
    <row r="28" spans="1:25" s="44" customFormat="1" ht="15" customHeight="1" x14ac:dyDescent="0.2">
      <c r="A28" s="71" t="s">
        <v>45</v>
      </c>
      <c r="B28" s="73">
        <v>1.45</v>
      </c>
      <c r="C28" s="43">
        <f t="shared" si="0"/>
        <v>245.398</v>
      </c>
      <c r="D28" s="73">
        <v>0.85</v>
      </c>
      <c r="E28" s="65">
        <f t="shared" si="1"/>
        <v>130.7895</v>
      </c>
      <c r="F28" s="57"/>
      <c r="G28" s="33">
        <f t="shared" si="2"/>
        <v>92.09</v>
      </c>
      <c r="H28" s="41">
        <f t="shared" si="10"/>
        <v>468.27750000000003</v>
      </c>
      <c r="I28" s="35">
        <f t="shared" si="4"/>
        <v>312.70999999999998</v>
      </c>
      <c r="J28" s="35">
        <f t="shared" si="5"/>
        <v>136.74</v>
      </c>
      <c r="K28" s="42">
        <f t="shared" si="11"/>
        <v>449.45</v>
      </c>
      <c r="L28" s="39"/>
      <c r="M28" s="38">
        <f t="shared" si="7"/>
        <v>0</v>
      </c>
      <c r="O28" s="112">
        <f t="shared" si="8"/>
        <v>440.46099999999996</v>
      </c>
      <c r="P28" s="111">
        <f t="shared" si="9"/>
        <v>443.75099999999998</v>
      </c>
      <c r="Q28" s="1"/>
      <c r="R28" s="1"/>
      <c r="S28" s="141" t="s">
        <v>1369</v>
      </c>
      <c r="T28" s="141">
        <v>1.0652000000000001</v>
      </c>
      <c r="V28" s="115"/>
      <c r="W28" s="102"/>
      <c r="X28" s="1"/>
      <c r="Y28" s="1"/>
    </row>
    <row r="29" spans="1:25" ht="15" customHeight="1" x14ac:dyDescent="0.2">
      <c r="A29" s="71" t="s">
        <v>46</v>
      </c>
      <c r="B29" s="73">
        <v>1.19</v>
      </c>
      <c r="C29" s="40">
        <f t="shared" si="0"/>
        <v>201.3956</v>
      </c>
      <c r="D29" s="73">
        <v>0.85</v>
      </c>
      <c r="E29" s="64">
        <f t="shared" si="1"/>
        <v>130.7895</v>
      </c>
      <c r="F29" s="57"/>
      <c r="G29" s="33">
        <f t="shared" si="2"/>
        <v>92.09</v>
      </c>
      <c r="H29" s="41">
        <f t="shared" si="10"/>
        <v>424.27510000000007</v>
      </c>
      <c r="I29" s="35">
        <f t="shared" si="4"/>
        <v>283.32</v>
      </c>
      <c r="J29" s="35">
        <f t="shared" si="5"/>
        <v>123.89</v>
      </c>
      <c r="K29" s="42">
        <f t="shared" si="11"/>
        <v>407.21</v>
      </c>
      <c r="L29" s="39"/>
      <c r="M29" s="38">
        <f t="shared" si="7"/>
        <v>0</v>
      </c>
      <c r="O29" s="112">
        <f t="shared" si="8"/>
        <v>399.06579999999997</v>
      </c>
      <c r="P29" s="111">
        <f t="shared" si="9"/>
        <v>402.35579999999999</v>
      </c>
      <c r="S29" s="141" t="s">
        <v>1370</v>
      </c>
      <c r="T29" s="141">
        <v>0.84110000000000007</v>
      </c>
      <c r="V29" s="115"/>
      <c r="W29" s="102"/>
      <c r="X29" s="44"/>
      <c r="Y29" s="44"/>
    </row>
    <row r="30" spans="1:25" ht="15" customHeight="1" x14ac:dyDescent="0.2">
      <c r="A30" s="71" t="s">
        <v>47</v>
      </c>
      <c r="B30" s="73">
        <v>0.91</v>
      </c>
      <c r="C30" s="40">
        <f t="shared" si="0"/>
        <v>154.00840000000002</v>
      </c>
      <c r="D30" s="73">
        <v>0.85</v>
      </c>
      <c r="E30" s="64">
        <f t="shared" si="1"/>
        <v>130.7895</v>
      </c>
      <c r="F30" s="57"/>
      <c r="G30" s="33">
        <f t="shared" si="2"/>
        <v>92.09</v>
      </c>
      <c r="H30" s="41">
        <f t="shared" si="10"/>
        <v>376.88790000000006</v>
      </c>
      <c r="I30" s="35">
        <f t="shared" si="4"/>
        <v>251.68</v>
      </c>
      <c r="J30" s="35">
        <f t="shared" si="5"/>
        <v>110.05</v>
      </c>
      <c r="K30" s="42">
        <f t="shared" si="11"/>
        <v>361.73</v>
      </c>
      <c r="L30" s="39"/>
      <c r="M30" s="38">
        <f t="shared" si="7"/>
        <v>0</v>
      </c>
      <c r="O30" s="112">
        <f t="shared" si="8"/>
        <v>354.49540000000002</v>
      </c>
      <c r="P30" s="111">
        <f t="shared" si="9"/>
        <v>357.78539999999998</v>
      </c>
      <c r="S30" s="141" t="s">
        <v>1371</v>
      </c>
      <c r="T30" s="141">
        <v>0.85030000000000006</v>
      </c>
      <c r="V30" s="115"/>
      <c r="W30" s="102"/>
    </row>
    <row r="31" spans="1:25" ht="15" customHeight="1" x14ac:dyDescent="0.2">
      <c r="A31" s="71" t="s">
        <v>48</v>
      </c>
      <c r="B31" s="73">
        <v>1.36</v>
      </c>
      <c r="C31" s="40">
        <f t="shared" si="0"/>
        <v>230.16640000000004</v>
      </c>
      <c r="D31" s="73">
        <v>0.55000000000000004</v>
      </c>
      <c r="E31" s="64">
        <f t="shared" si="1"/>
        <v>84.628500000000003</v>
      </c>
      <c r="F31" s="57"/>
      <c r="G31" s="33">
        <f t="shared" si="2"/>
        <v>92.09</v>
      </c>
      <c r="H31" s="41">
        <f t="shared" si="10"/>
        <v>406.88490000000002</v>
      </c>
      <c r="I31" s="35">
        <f t="shared" si="4"/>
        <v>271.70999999999998</v>
      </c>
      <c r="J31" s="35">
        <f t="shared" si="5"/>
        <v>118.81</v>
      </c>
      <c r="K31" s="42">
        <f t="shared" si="11"/>
        <v>390.52</v>
      </c>
      <c r="L31" s="39"/>
      <c r="M31" s="38">
        <f t="shared" si="7"/>
        <v>0</v>
      </c>
      <c r="O31" s="112">
        <f t="shared" si="8"/>
        <v>382.70959999999997</v>
      </c>
      <c r="P31" s="111">
        <f t="shared" si="9"/>
        <v>385.99959999999999</v>
      </c>
      <c r="S31" s="141" t="s">
        <v>1372</v>
      </c>
      <c r="T31" s="141">
        <v>0.77790000000000004</v>
      </c>
      <c r="V31" s="115"/>
      <c r="W31" s="102"/>
    </row>
    <row r="32" spans="1:25" ht="15" customHeight="1" x14ac:dyDescent="0.2">
      <c r="A32" s="71" t="s">
        <v>49</v>
      </c>
      <c r="B32" s="73">
        <v>1.22</v>
      </c>
      <c r="C32" s="40">
        <f t="shared" si="0"/>
        <v>206.47280000000001</v>
      </c>
      <c r="D32" s="73">
        <v>0.55000000000000004</v>
      </c>
      <c r="E32" s="64">
        <f t="shared" si="1"/>
        <v>84.628500000000003</v>
      </c>
      <c r="F32" s="57"/>
      <c r="G32" s="33">
        <f t="shared" si="2"/>
        <v>92.09</v>
      </c>
      <c r="H32" s="41">
        <f t="shared" si="10"/>
        <v>383.19130000000007</v>
      </c>
      <c r="I32" s="35">
        <f t="shared" si="4"/>
        <v>255.89</v>
      </c>
      <c r="J32" s="35">
        <f t="shared" si="5"/>
        <v>111.89</v>
      </c>
      <c r="K32" s="42">
        <f t="shared" si="11"/>
        <v>367.78</v>
      </c>
      <c r="L32" s="39"/>
      <c r="M32" s="38">
        <f t="shared" si="7"/>
        <v>0</v>
      </c>
      <c r="O32" s="112">
        <f t="shared" si="8"/>
        <v>360.42439999999999</v>
      </c>
      <c r="P32" s="111">
        <f t="shared" si="9"/>
        <v>363.71439999999996</v>
      </c>
      <c r="S32" s="141" t="s">
        <v>1373</v>
      </c>
      <c r="T32" s="141">
        <v>0.79549999999999998</v>
      </c>
      <c r="V32" s="115"/>
      <c r="W32" s="102"/>
    </row>
    <row r="33" spans="1:23" ht="15" customHeight="1" x14ac:dyDescent="0.2">
      <c r="A33" s="71" t="s">
        <v>50</v>
      </c>
      <c r="B33" s="73">
        <v>0.84</v>
      </c>
      <c r="C33" s="40">
        <f t="shared" si="0"/>
        <v>142.16159999999999</v>
      </c>
      <c r="D33" s="73">
        <v>0.55000000000000004</v>
      </c>
      <c r="E33" s="64">
        <f t="shared" si="1"/>
        <v>84.628500000000003</v>
      </c>
      <c r="F33" s="57"/>
      <c r="G33" s="33">
        <f t="shared" si="2"/>
        <v>92.09</v>
      </c>
      <c r="H33" s="41">
        <f t="shared" si="10"/>
        <v>318.88009999999997</v>
      </c>
      <c r="I33" s="35">
        <f t="shared" si="4"/>
        <v>212.94</v>
      </c>
      <c r="J33" s="35">
        <f t="shared" si="5"/>
        <v>93.11</v>
      </c>
      <c r="K33" s="42">
        <f t="shared" si="11"/>
        <v>306.05</v>
      </c>
      <c r="L33" s="39"/>
      <c r="M33" s="38">
        <f t="shared" si="7"/>
        <v>0</v>
      </c>
      <c r="O33" s="112">
        <f t="shared" si="8"/>
        <v>299.92900000000003</v>
      </c>
      <c r="P33" s="111">
        <f t="shared" si="9"/>
        <v>303.21900000000005</v>
      </c>
      <c r="S33" s="141" t="s">
        <v>1374</v>
      </c>
      <c r="T33" s="141">
        <v>0.80500000000000005</v>
      </c>
      <c r="V33" s="115"/>
      <c r="W33" s="102"/>
    </row>
    <row r="34" spans="1:23" ht="15" customHeight="1" x14ac:dyDescent="0.2">
      <c r="A34" s="71" t="s">
        <v>51</v>
      </c>
      <c r="B34" s="73">
        <v>1.5</v>
      </c>
      <c r="C34" s="40">
        <f t="shared" si="0"/>
        <v>253.86</v>
      </c>
      <c r="D34" s="73">
        <v>0.28000000000000003</v>
      </c>
      <c r="E34" s="64">
        <f t="shared" si="1"/>
        <v>43.083600000000004</v>
      </c>
      <c r="F34" s="57"/>
      <c r="G34" s="33">
        <f t="shared" si="2"/>
        <v>92.09</v>
      </c>
      <c r="H34" s="41">
        <f t="shared" si="10"/>
        <v>389.03359999999998</v>
      </c>
      <c r="I34" s="35">
        <f t="shared" si="4"/>
        <v>259.79000000000002</v>
      </c>
      <c r="J34" s="35">
        <f t="shared" si="5"/>
        <v>113.6</v>
      </c>
      <c r="K34" s="42">
        <f t="shared" si="11"/>
        <v>373.39</v>
      </c>
      <c r="L34" s="39"/>
      <c r="M34" s="38">
        <f t="shared" si="7"/>
        <v>0</v>
      </c>
      <c r="O34" s="112">
        <f t="shared" si="8"/>
        <v>365.92219999999998</v>
      </c>
      <c r="P34" s="111">
        <f t="shared" si="9"/>
        <v>369.2122</v>
      </c>
      <c r="S34" s="141" t="s">
        <v>1375</v>
      </c>
      <c r="T34" s="141">
        <v>0.7742</v>
      </c>
      <c r="V34" s="115"/>
      <c r="W34" s="102"/>
    </row>
    <row r="35" spans="1:23" ht="15" customHeight="1" x14ac:dyDescent="0.2">
      <c r="A35" s="71" t="s">
        <v>52</v>
      </c>
      <c r="B35" s="73">
        <v>0.71</v>
      </c>
      <c r="C35" s="40">
        <f t="shared" si="0"/>
        <v>120.1604</v>
      </c>
      <c r="D35" s="73">
        <v>0.28000000000000003</v>
      </c>
      <c r="E35" s="64">
        <f t="shared" si="1"/>
        <v>43.083600000000004</v>
      </c>
      <c r="F35" s="57"/>
      <c r="G35" s="33">
        <f t="shared" si="2"/>
        <v>92.09</v>
      </c>
      <c r="H35" s="41">
        <f t="shared" si="10"/>
        <v>255.334</v>
      </c>
      <c r="I35" s="35">
        <f t="shared" si="4"/>
        <v>170.51</v>
      </c>
      <c r="J35" s="35">
        <f t="shared" si="5"/>
        <v>74.56</v>
      </c>
      <c r="K35" s="42">
        <f t="shared" si="11"/>
        <v>245.07</v>
      </c>
      <c r="L35" s="39"/>
      <c r="M35" s="38">
        <f t="shared" si="7"/>
        <v>0</v>
      </c>
      <c r="O35" s="112">
        <f t="shared" si="8"/>
        <v>240.1686</v>
      </c>
      <c r="P35" s="111">
        <f t="shared" si="9"/>
        <v>243.45859999999999</v>
      </c>
      <c r="S35" s="141" t="s">
        <v>1376</v>
      </c>
      <c r="T35" s="141">
        <v>1.0524</v>
      </c>
      <c r="V35" s="115"/>
      <c r="W35" s="102"/>
    </row>
    <row r="36" spans="1:23" ht="15" customHeight="1" x14ac:dyDescent="0.2">
      <c r="A36" s="71" t="s">
        <v>53</v>
      </c>
      <c r="B36" s="73">
        <v>3.58</v>
      </c>
      <c r="C36" s="40">
        <f t="shared" si="0"/>
        <v>605.87920000000008</v>
      </c>
      <c r="D36" s="57"/>
      <c r="E36" s="66"/>
      <c r="F36" s="45">
        <f t="shared" ref="F36:F78" si="12">+$D$4</f>
        <v>18.78</v>
      </c>
      <c r="G36" s="33">
        <f t="shared" si="2"/>
        <v>92.09</v>
      </c>
      <c r="H36" s="41">
        <f t="shared" si="10"/>
        <v>716.74920000000009</v>
      </c>
      <c r="I36" s="35">
        <f t="shared" si="4"/>
        <v>478.63</v>
      </c>
      <c r="J36" s="35">
        <f t="shared" si="5"/>
        <v>209.29</v>
      </c>
      <c r="K36" s="42">
        <f t="shared" si="11"/>
        <v>687.92</v>
      </c>
      <c r="L36" s="39"/>
      <c r="M36" s="38">
        <f t="shared" si="7"/>
        <v>0</v>
      </c>
      <c r="O36" s="112">
        <f t="shared" si="8"/>
        <v>674.16159999999991</v>
      </c>
      <c r="P36" s="111">
        <f t="shared" si="9"/>
        <v>677.45159999999998</v>
      </c>
      <c r="S36" s="141" t="s">
        <v>1377</v>
      </c>
      <c r="T36" s="141">
        <v>0.79610000000000003</v>
      </c>
      <c r="V36" s="115"/>
      <c r="W36" s="102"/>
    </row>
    <row r="37" spans="1:23" s="44" customFormat="1" ht="15" customHeight="1" x14ac:dyDescent="0.2">
      <c r="A37" s="71" t="s">
        <v>54</v>
      </c>
      <c r="B37" s="73">
        <v>2.67</v>
      </c>
      <c r="C37" s="43">
        <f t="shared" si="0"/>
        <v>451.87080000000003</v>
      </c>
      <c r="D37" s="57"/>
      <c r="E37" s="66"/>
      <c r="F37" s="46">
        <f t="shared" si="12"/>
        <v>18.78</v>
      </c>
      <c r="G37" s="33">
        <f t="shared" si="2"/>
        <v>92.09</v>
      </c>
      <c r="H37" s="41">
        <f t="shared" si="10"/>
        <v>562.74080000000004</v>
      </c>
      <c r="I37" s="35">
        <f t="shared" si="4"/>
        <v>375.79</v>
      </c>
      <c r="J37" s="35">
        <f t="shared" si="5"/>
        <v>164.32</v>
      </c>
      <c r="K37" s="42">
        <f t="shared" si="11"/>
        <v>540.11</v>
      </c>
      <c r="L37" s="39"/>
      <c r="M37" s="38">
        <f t="shared" si="7"/>
        <v>0</v>
      </c>
      <c r="O37" s="112">
        <f t="shared" si="8"/>
        <v>529.30780000000004</v>
      </c>
      <c r="P37" s="111">
        <f t="shared" si="9"/>
        <v>532.59780000000001</v>
      </c>
      <c r="Q37" s="1"/>
      <c r="R37" s="1"/>
      <c r="S37" s="141" t="s">
        <v>1396</v>
      </c>
      <c r="T37" s="141">
        <v>0.4047</v>
      </c>
      <c r="V37" s="115"/>
      <c r="W37" s="102"/>
    </row>
    <row r="38" spans="1:23" ht="15" customHeight="1" x14ac:dyDescent="0.2">
      <c r="A38" s="71" t="s">
        <v>55</v>
      </c>
      <c r="B38" s="73">
        <v>2.3199999999999998</v>
      </c>
      <c r="C38" s="40">
        <f t="shared" si="0"/>
        <v>392.63679999999999</v>
      </c>
      <c r="D38" s="57"/>
      <c r="E38" s="66"/>
      <c r="F38" s="45">
        <f t="shared" si="12"/>
        <v>18.78</v>
      </c>
      <c r="G38" s="33">
        <f t="shared" si="2"/>
        <v>92.09</v>
      </c>
      <c r="H38" s="41">
        <f t="shared" si="10"/>
        <v>503.5068</v>
      </c>
      <c r="I38" s="35">
        <f t="shared" si="4"/>
        <v>336.23</v>
      </c>
      <c r="J38" s="35">
        <f t="shared" si="5"/>
        <v>147.02000000000001</v>
      </c>
      <c r="K38" s="42">
        <f t="shared" si="11"/>
        <v>483.25</v>
      </c>
      <c r="L38" s="39"/>
      <c r="M38" s="38">
        <f t="shared" si="7"/>
        <v>0</v>
      </c>
      <c r="O38" s="112">
        <f t="shared" si="8"/>
        <v>473.58499999999998</v>
      </c>
      <c r="P38" s="111">
        <f t="shared" si="9"/>
        <v>476.875</v>
      </c>
      <c r="S38" s="141" t="s">
        <v>1378</v>
      </c>
      <c r="T38" s="141">
        <v>0.81130000000000002</v>
      </c>
      <c r="V38" s="115"/>
      <c r="W38" s="102"/>
    </row>
    <row r="39" spans="1:23" ht="15" customHeight="1" x14ac:dyDescent="0.2">
      <c r="A39" s="71" t="s">
        <v>56</v>
      </c>
      <c r="B39" s="73">
        <v>2.2200000000000002</v>
      </c>
      <c r="C39" s="40">
        <f t="shared" si="0"/>
        <v>375.71280000000007</v>
      </c>
      <c r="D39" s="57"/>
      <c r="E39" s="66"/>
      <c r="F39" s="45">
        <f t="shared" si="12"/>
        <v>18.78</v>
      </c>
      <c r="G39" s="33">
        <f t="shared" si="2"/>
        <v>92.09</v>
      </c>
      <c r="H39" s="41">
        <f t="shared" si="10"/>
        <v>486.58280000000013</v>
      </c>
      <c r="I39" s="35">
        <f t="shared" si="4"/>
        <v>324.93</v>
      </c>
      <c r="J39" s="35">
        <f t="shared" si="5"/>
        <v>142.08000000000001</v>
      </c>
      <c r="K39" s="42">
        <f t="shared" si="11"/>
        <v>467.01</v>
      </c>
      <c r="L39" s="39"/>
      <c r="M39" s="38">
        <f t="shared" si="7"/>
        <v>0</v>
      </c>
      <c r="O39" s="112">
        <f t="shared" si="8"/>
        <v>457.66980000000001</v>
      </c>
      <c r="P39" s="111">
        <f t="shared" si="9"/>
        <v>460.95979999999997</v>
      </c>
      <c r="S39" s="141" t="s">
        <v>1379</v>
      </c>
      <c r="T39" s="141">
        <v>0.77540000000000009</v>
      </c>
      <c r="V39" s="115"/>
      <c r="W39" s="102"/>
    </row>
    <row r="40" spans="1:23" ht="15" customHeight="1" x14ac:dyDescent="0.2">
      <c r="A40" s="71" t="s">
        <v>57</v>
      </c>
      <c r="B40" s="73">
        <v>1.74</v>
      </c>
      <c r="C40" s="40">
        <f t="shared" si="0"/>
        <v>294.4776</v>
      </c>
      <c r="D40" s="57"/>
      <c r="E40" s="66"/>
      <c r="F40" s="45">
        <f t="shared" si="12"/>
        <v>18.78</v>
      </c>
      <c r="G40" s="33">
        <f t="shared" si="2"/>
        <v>92.09</v>
      </c>
      <c r="H40" s="41">
        <f t="shared" si="10"/>
        <v>405.34760000000006</v>
      </c>
      <c r="I40" s="35">
        <f t="shared" si="4"/>
        <v>270.69</v>
      </c>
      <c r="J40" s="35">
        <f t="shared" si="5"/>
        <v>118.36</v>
      </c>
      <c r="K40" s="42">
        <f t="shared" si="11"/>
        <v>389.05</v>
      </c>
      <c r="L40" s="39"/>
      <c r="M40" s="38">
        <f t="shared" si="7"/>
        <v>0</v>
      </c>
      <c r="O40" s="112">
        <f t="shared" si="8"/>
        <v>381.26900000000001</v>
      </c>
      <c r="P40" s="111">
        <f t="shared" si="9"/>
        <v>384.55899999999997</v>
      </c>
      <c r="S40" s="141" t="s">
        <v>1380</v>
      </c>
      <c r="T40" s="141">
        <v>0.72200000000000009</v>
      </c>
      <c r="V40" s="115"/>
      <c r="W40" s="102"/>
    </row>
    <row r="41" spans="1:23" ht="15" customHeight="1" x14ac:dyDescent="0.2">
      <c r="A41" s="71" t="s">
        <v>58</v>
      </c>
      <c r="B41" s="73">
        <v>2.04</v>
      </c>
      <c r="C41" s="40">
        <f t="shared" si="0"/>
        <v>345.24960000000004</v>
      </c>
      <c r="D41" s="57"/>
      <c r="E41" s="66"/>
      <c r="F41" s="45">
        <f t="shared" si="12"/>
        <v>18.78</v>
      </c>
      <c r="G41" s="33">
        <f t="shared" si="2"/>
        <v>92.09</v>
      </c>
      <c r="H41" s="41">
        <f t="shared" si="10"/>
        <v>456.1196000000001</v>
      </c>
      <c r="I41" s="35">
        <f t="shared" si="4"/>
        <v>304.58999999999997</v>
      </c>
      <c r="J41" s="35">
        <f t="shared" si="5"/>
        <v>133.19</v>
      </c>
      <c r="K41" s="42">
        <f t="shared" si="11"/>
        <v>437.78</v>
      </c>
      <c r="L41" s="39"/>
      <c r="M41" s="38">
        <f t="shared" si="7"/>
        <v>0</v>
      </c>
      <c r="O41" s="112">
        <f t="shared" si="8"/>
        <v>429.02439999999996</v>
      </c>
      <c r="P41" s="111">
        <f t="shared" si="9"/>
        <v>432.31439999999998</v>
      </c>
      <c r="S41" s="141" t="s">
        <v>1381</v>
      </c>
      <c r="T41" s="141">
        <v>0.78090000000000004</v>
      </c>
      <c r="V41" s="115"/>
      <c r="W41" s="102"/>
    </row>
    <row r="42" spans="1:23" ht="15" customHeight="1" x14ac:dyDescent="0.2">
      <c r="A42" s="71" t="s">
        <v>59</v>
      </c>
      <c r="B42" s="73">
        <v>1.6</v>
      </c>
      <c r="C42" s="40">
        <f t="shared" si="0"/>
        <v>270.78400000000005</v>
      </c>
      <c r="D42" s="57"/>
      <c r="E42" s="66"/>
      <c r="F42" s="45">
        <f t="shared" si="12"/>
        <v>18.78</v>
      </c>
      <c r="G42" s="33">
        <f t="shared" si="2"/>
        <v>92.09</v>
      </c>
      <c r="H42" s="41">
        <f t="shared" si="10"/>
        <v>381.65400000000011</v>
      </c>
      <c r="I42" s="35">
        <f t="shared" si="4"/>
        <v>254.86</v>
      </c>
      <c r="J42" s="35">
        <f t="shared" si="5"/>
        <v>111.44</v>
      </c>
      <c r="K42" s="42">
        <f t="shared" si="11"/>
        <v>366.3</v>
      </c>
      <c r="L42" s="39"/>
      <c r="M42" s="38">
        <f t="shared" si="7"/>
        <v>0</v>
      </c>
      <c r="O42" s="112">
        <f t="shared" si="8"/>
        <v>358.97399999999999</v>
      </c>
      <c r="P42" s="111">
        <f t="shared" si="9"/>
        <v>362.26400000000001</v>
      </c>
      <c r="S42" s="141" t="s">
        <v>1382</v>
      </c>
      <c r="T42" s="141">
        <v>0.90040000000000009</v>
      </c>
      <c r="V42" s="115"/>
      <c r="W42" s="102"/>
    </row>
    <row r="43" spans="1:23" ht="15" customHeight="1" x14ac:dyDescent="0.2">
      <c r="A43" s="71" t="s">
        <v>60</v>
      </c>
      <c r="B43" s="73">
        <v>1.89</v>
      </c>
      <c r="C43" s="40">
        <f t="shared" si="0"/>
        <v>319.86360000000002</v>
      </c>
      <c r="D43" s="57"/>
      <c r="E43" s="66"/>
      <c r="F43" s="45">
        <f t="shared" si="12"/>
        <v>18.78</v>
      </c>
      <c r="G43" s="33">
        <f t="shared" si="2"/>
        <v>92.09</v>
      </c>
      <c r="H43" s="41">
        <f t="shared" si="10"/>
        <v>430.73360000000002</v>
      </c>
      <c r="I43" s="35">
        <f t="shared" si="4"/>
        <v>287.64</v>
      </c>
      <c r="J43" s="35">
        <f t="shared" si="5"/>
        <v>125.77</v>
      </c>
      <c r="K43" s="42">
        <f t="shared" si="11"/>
        <v>413.40999999999997</v>
      </c>
      <c r="L43" s="39"/>
      <c r="M43" s="38">
        <f t="shared" si="7"/>
        <v>0</v>
      </c>
      <c r="O43" s="112">
        <f t="shared" si="8"/>
        <v>405.14179999999999</v>
      </c>
      <c r="P43" s="111">
        <f t="shared" si="9"/>
        <v>408.43179999999995</v>
      </c>
      <c r="S43" s="141" t="s">
        <v>1383</v>
      </c>
      <c r="T43" s="141">
        <v>0.99120000000000008</v>
      </c>
      <c r="V43" s="115"/>
      <c r="W43" s="102"/>
    </row>
    <row r="44" spans="1:23" ht="15" customHeight="1" x14ac:dyDescent="0.2">
      <c r="A44" s="71" t="s">
        <v>61</v>
      </c>
      <c r="B44" s="73">
        <v>1.48</v>
      </c>
      <c r="C44" s="40">
        <f t="shared" si="0"/>
        <v>250.4752</v>
      </c>
      <c r="D44" s="57"/>
      <c r="E44" s="66"/>
      <c r="F44" s="45">
        <f t="shared" si="12"/>
        <v>18.78</v>
      </c>
      <c r="G44" s="33">
        <f t="shared" si="2"/>
        <v>92.09</v>
      </c>
      <c r="H44" s="41">
        <f t="shared" si="10"/>
        <v>361.34519999999998</v>
      </c>
      <c r="I44" s="35">
        <f t="shared" si="4"/>
        <v>241.3</v>
      </c>
      <c r="J44" s="35">
        <f t="shared" si="5"/>
        <v>105.51</v>
      </c>
      <c r="K44" s="42">
        <f t="shared" si="11"/>
        <v>346.81</v>
      </c>
      <c r="L44" s="39"/>
      <c r="M44" s="38">
        <f t="shared" si="7"/>
        <v>0</v>
      </c>
      <c r="O44" s="112">
        <f t="shared" si="8"/>
        <v>339.87380000000002</v>
      </c>
      <c r="P44" s="111">
        <f t="shared" si="9"/>
        <v>343.16380000000004</v>
      </c>
      <c r="S44" s="141" t="s">
        <v>1384</v>
      </c>
      <c r="T44" s="141">
        <v>0.6746286383904978</v>
      </c>
      <c r="V44" s="115"/>
      <c r="W44" s="102"/>
    </row>
    <row r="45" spans="1:23" ht="15" customHeight="1" x14ac:dyDescent="0.2">
      <c r="A45" s="71" t="s">
        <v>62</v>
      </c>
      <c r="B45" s="73">
        <v>1.86</v>
      </c>
      <c r="C45" s="40">
        <f t="shared" si="0"/>
        <v>314.78640000000001</v>
      </c>
      <c r="D45" s="57"/>
      <c r="E45" s="66"/>
      <c r="F45" s="45">
        <f t="shared" si="12"/>
        <v>18.78</v>
      </c>
      <c r="G45" s="33">
        <f t="shared" si="2"/>
        <v>92.09</v>
      </c>
      <c r="H45" s="41">
        <f t="shared" si="10"/>
        <v>425.65640000000008</v>
      </c>
      <c r="I45" s="35">
        <f t="shared" si="4"/>
        <v>284.25</v>
      </c>
      <c r="J45" s="35">
        <f t="shared" si="5"/>
        <v>124.29</v>
      </c>
      <c r="K45" s="42">
        <f t="shared" si="11"/>
        <v>408.54</v>
      </c>
      <c r="L45" s="39"/>
      <c r="M45" s="38">
        <f t="shared" si="7"/>
        <v>0</v>
      </c>
      <c r="O45" s="112">
        <f t="shared" si="8"/>
        <v>400.36920000000003</v>
      </c>
      <c r="P45" s="111">
        <f t="shared" si="9"/>
        <v>403.65920000000006</v>
      </c>
      <c r="S45" s="141" t="s">
        <v>1385</v>
      </c>
      <c r="T45" s="141">
        <v>0.77029999999999998</v>
      </c>
      <c r="V45" s="115"/>
      <c r="W45" s="102"/>
    </row>
    <row r="46" spans="1:23" ht="15" customHeight="1" x14ac:dyDescent="0.2">
      <c r="A46" s="71" t="s">
        <v>63</v>
      </c>
      <c r="B46" s="73">
        <v>1.46</v>
      </c>
      <c r="C46" s="40">
        <f t="shared" si="0"/>
        <v>247.09040000000002</v>
      </c>
      <c r="D46" s="57"/>
      <c r="E46" s="66"/>
      <c r="F46" s="45">
        <f t="shared" si="12"/>
        <v>18.78</v>
      </c>
      <c r="G46" s="33">
        <f t="shared" si="2"/>
        <v>92.09</v>
      </c>
      <c r="H46" s="41">
        <f t="shared" si="10"/>
        <v>357.96040000000005</v>
      </c>
      <c r="I46" s="35">
        <f t="shared" si="4"/>
        <v>239.04</v>
      </c>
      <c r="J46" s="35">
        <f t="shared" si="5"/>
        <v>104.52</v>
      </c>
      <c r="K46" s="42">
        <f t="shared" si="11"/>
        <v>343.56</v>
      </c>
      <c r="L46" s="39"/>
      <c r="M46" s="38">
        <f t="shared" si="7"/>
        <v>0</v>
      </c>
      <c r="O46" s="112">
        <f t="shared" si="8"/>
        <v>336.68880000000001</v>
      </c>
      <c r="P46" s="111">
        <f t="shared" si="9"/>
        <v>339.97879999999998</v>
      </c>
      <c r="S46" s="141" t="s">
        <v>1386</v>
      </c>
      <c r="T46" s="141">
        <v>1.0526</v>
      </c>
      <c r="V46" s="115"/>
      <c r="W46" s="102"/>
    </row>
    <row r="47" spans="1:23" ht="15" customHeight="1" x14ac:dyDescent="0.2">
      <c r="A47" s="71" t="s">
        <v>64</v>
      </c>
      <c r="B47" s="73">
        <v>1.96</v>
      </c>
      <c r="C47" s="40">
        <f t="shared" si="0"/>
        <v>331.71039999999999</v>
      </c>
      <c r="D47" s="57"/>
      <c r="E47" s="66"/>
      <c r="F47" s="45">
        <f t="shared" si="12"/>
        <v>18.78</v>
      </c>
      <c r="G47" s="33">
        <f t="shared" si="2"/>
        <v>92.09</v>
      </c>
      <c r="H47" s="41">
        <f t="shared" si="10"/>
        <v>442.58040000000005</v>
      </c>
      <c r="I47" s="35">
        <f t="shared" si="4"/>
        <v>295.55</v>
      </c>
      <c r="J47" s="35">
        <f t="shared" si="5"/>
        <v>129.22999999999999</v>
      </c>
      <c r="K47" s="42">
        <f t="shared" si="11"/>
        <v>424.78</v>
      </c>
      <c r="L47" s="39"/>
      <c r="M47" s="38">
        <f t="shared" si="7"/>
        <v>0</v>
      </c>
      <c r="O47" s="112">
        <f t="shared" si="8"/>
        <v>416.28439999999995</v>
      </c>
      <c r="P47" s="111">
        <f t="shared" si="9"/>
        <v>419.57439999999997</v>
      </c>
      <c r="S47" s="141" t="s">
        <v>1387</v>
      </c>
      <c r="T47" s="141">
        <v>0.73630000000000007</v>
      </c>
      <c r="V47" s="115"/>
      <c r="W47" s="102"/>
    </row>
    <row r="48" spans="1:23" ht="15" customHeight="1" x14ac:dyDescent="0.2">
      <c r="A48" s="71" t="s">
        <v>65</v>
      </c>
      <c r="B48" s="73">
        <v>1.54</v>
      </c>
      <c r="C48" s="40">
        <f t="shared" si="0"/>
        <v>260.62960000000004</v>
      </c>
      <c r="D48" s="57"/>
      <c r="E48" s="66"/>
      <c r="F48" s="45">
        <f t="shared" si="12"/>
        <v>18.78</v>
      </c>
      <c r="G48" s="33">
        <f t="shared" si="2"/>
        <v>92.09</v>
      </c>
      <c r="H48" s="41">
        <f t="shared" si="10"/>
        <v>371.4996000000001</v>
      </c>
      <c r="I48" s="35">
        <f t="shared" si="4"/>
        <v>248.08</v>
      </c>
      <c r="J48" s="35">
        <f t="shared" si="5"/>
        <v>108.48</v>
      </c>
      <c r="K48" s="42">
        <f t="shared" si="11"/>
        <v>356.56</v>
      </c>
      <c r="L48" s="39"/>
      <c r="M48" s="38">
        <f t="shared" si="7"/>
        <v>0</v>
      </c>
      <c r="O48" s="112">
        <f t="shared" si="8"/>
        <v>349.42880000000002</v>
      </c>
      <c r="P48" s="111">
        <f t="shared" si="9"/>
        <v>352.71879999999999</v>
      </c>
      <c r="S48" s="141" t="s">
        <v>1388</v>
      </c>
      <c r="T48" s="141">
        <v>0.90900000000000003</v>
      </c>
      <c r="V48" s="115"/>
      <c r="W48" s="102"/>
    </row>
    <row r="49" spans="1:23" ht="15" customHeight="1" x14ac:dyDescent="0.2">
      <c r="A49" s="71" t="s">
        <v>66</v>
      </c>
      <c r="B49" s="73">
        <v>1.86</v>
      </c>
      <c r="C49" s="40">
        <f t="shared" si="0"/>
        <v>314.78640000000001</v>
      </c>
      <c r="D49" s="57"/>
      <c r="E49" s="66"/>
      <c r="F49" s="45">
        <f t="shared" si="12"/>
        <v>18.78</v>
      </c>
      <c r="G49" s="33">
        <f t="shared" si="2"/>
        <v>92.09</v>
      </c>
      <c r="H49" s="41">
        <f t="shared" si="10"/>
        <v>425.65640000000008</v>
      </c>
      <c r="I49" s="35">
        <f t="shared" si="4"/>
        <v>284.25</v>
      </c>
      <c r="J49" s="35">
        <f t="shared" si="5"/>
        <v>124.29</v>
      </c>
      <c r="K49" s="42">
        <f t="shared" si="11"/>
        <v>408.54</v>
      </c>
      <c r="L49" s="39"/>
      <c r="M49" s="38">
        <f t="shared" si="7"/>
        <v>0</v>
      </c>
      <c r="O49" s="112">
        <f t="shared" si="8"/>
        <v>400.36920000000003</v>
      </c>
      <c r="P49" s="111">
        <f t="shared" si="9"/>
        <v>403.65920000000006</v>
      </c>
      <c r="S49" s="141" t="s">
        <v>1389</v>
      </c>
      <c r="T49" s="141">
        <v>0.94320000000000004</v>
      </c>
      <c r="V49" s="115"/>
      <c r="W49" s="102"/>
    </row>
    <row r="50" spans="1:23" ht="15" customHeight="1" x14ac:dyDescent="0.2">
      <c r="A50" s="71" t="s">
        <v>67</v>
      </c>
      <c r="B50" s="73">
        <v>1.46</v>
      </c>
      <c r="C50" s="40">
        <f t="shared" si="0"/>
        <v>247.09040000000002</v>
      </c>
      <c r="D50" s="57"/>
      <c r="E50" s="66"/>
      <c r="F50" s="45">
        <f t="shared" si="12"/>
        <v>18.78</v>
      </c>
      <c r="G50" s="33">
        <f t="shared" si="2"/>
        <v>92.09</v>
      </c>
      <c r="H50" s="41">
        <f t="shared" si="10"/>
        <v>357.96040000000005</v>
      </c>
      <c r="I50" s="35">
        <f t="shared" si="4"/>
        <v>239.04</v>
      </c>
      <c r="J50" s="35">
        <f t="shared" si="5"/>
        <v>104.52</v>
      </c>
      <c r="K50" s="42">
        <f t="shared" si="11"/>
        <v>343.56</v>
      </c>
      <c r="L50" s="39"/>
      <c r="M50" s="38">
        <f t="shared" si="7"/>
        <v>0</v>
      </c>
      <c r="O50" s="112">
        <f t="shared" si="8"/>
        <v>336.68880000000001</v>
      </c>
      <c r="P50" s="111">
        <f t="shared" si="9"/>
        <v>339.97879999999998</v>
      </c>
      <c r="S50" s="141" t="s">
        <v>1390</v>
      </c>
      <c r="T50" s="141">
        <v>0.96109999999999995</v>
      </c>
      <c r="V50" s="115"/>
      <c r="W50" s="102"/>
    </row>
    <row r="51" spans="1:23" ht="15" customHeight="1" x14ac:dyDescent="0.2">
      <c r="A51" s="71" t="s">
        <v>68</v>
      </c>
      <c r="B51" s="73">
        <v>1.56</v>
      </c>
      <c r="C51" s="40">
        <f t="shared" si="0"/>
        <v>264.01440000000002</v>
      </c>
      <c r="D51" s="57"/>
      <c r="E51" s="66"/>
      <c r="F51" s="45">
        <f t="shared" si="12"/>
        <v>18.78</v>
      </c>
      <c r="G51" s="33">
        <f t="shared" si="2"/>
        <v>92.09</v>
      </c>
      <c r="H51" s="41">
        <f t="shared" si="10"/>
        <v>374.88440000000003</v>
      </c>
      <c r="I51" s="35">
        <f t="shared" si="4"/>
        <v>250.34</v>
      </c>
      <c r="J51" s="35">
        <f t="shared" si="5"/>
        <v>109.47</v>
      </c>
      <c r="K51" s="42">
        <f t="shared" si="11"/>
        <v>359.81</v>
      </c>
      <c r="L51" s="39"/>
      <c r="M51" s="38">
        <f t="shared" si="7"/>
        <v>0</v>
      </c>
      <c r="O51" s="112">
        <f t="shared" si="8"/>
        <v>352.61379999999997</v>
      </c>
      <c r="P51" s="111">
        <f t="shared" si="9"/>
        <v>355.90379999999999</v>
      </c>
      <c r="S51" s="120"/>
      <c r="T51" s="121"/>
      <c r="V51" s="115"/>
      <c r="W51" s="102"/>
    </row>
    <row r="52" spans="1:23" ht="15" customHeight="1" x14ac:dyDescent="0.2">
      <c r="A52" s="71" t="s">
        <v>69</v>
      </c>
      <c r="B52" s="73">
        <v>1.22</v>
      </c>
      <c r="C52" s="40">
        <f t="shared" si="0"/>
        <v>206.47280000000001</v>
      </c>
      <c r="D52" s="57"/>
      <c r="E52" s="66"/>
      <c r="F52" s="45">
        <f t="shared" si="12"/>
        <v>18.78</v>
      </c>
      <c r="G52" s="33">
        <f t="shared" si="2"/>
        <v>92.09</v>
      </c>
      <c r="H52" s="41">
        <f t="shared" si="10"/>
        <v>317.34280000000001</v>
      </c>
      <c r="I52" s="35">
        <f t="shared" si="4"/>
        <v>211.92</v>
      </c>
      <c r="J52" s="35">
        <f t="shared" si="5"/>
        <v>92.66</v>
      </c>
      <c r="K52" s="42">
        <f t="shared" si="11"/>
        <v>304.58</v>
      </c>
      <c r="L52" s="39"/>
      <c r="M52" s="38">
        <f t="shared" si="7"/>
        <v>0</v>
      </c>
      <c r="O52" s="112">
        <f t="shared" si="8"/>
        <v>298.48839999999996</v>
      </c>
      <c r="P52" s="111">
        <f t="shared" si="9"/>
        <v>301.77839999999998</v>
      </c>
      <c r="S52" s="120"/>
      <c r="T52" s="121"/>
    </row>
    <row r="53" spans="1:23" ht="15" customHeight="1" x14ac:dyDescent="0.2">
      <c r="A53" s="71" t="s">
        <v>70</v>
      </c>
      <c r="B53" s="73">
        <v>1.45</v>
      </c>
      <c r="C53" s="40">
        <f t="shared" si="0"/>
        <v>245.398</v>
      </c>
      <c r="D53" s="57"/>
      <c r="E53" s="66"/>
      <c r="F53" s="45">
        <f t="shared" si="12"/>
        <v>18.78</v>
      </c>
      <c r="G53" s="33">
        <f t="shared" si="2"/>
        <v>92.09</v>
      </c>
      <c r="H53" s="41">
        <f t="shared" si="10"/>
        <v>356.26800000000003</v>
      </c>
      <c r="I53" s="35">
        <f t="shared" si="4"/>
        <v>237.91</v>
      </c>
      <c r="J53" s="35">
        <f t="shared" si="5"/>
        <v>104.03</v>
      </c>
      <c r="K53" s="42">
        <f t="shared" si="11"/>
        <v>341.94</v>
      </c>
      <c r="L53" s="39"/>
      <c r="M53" s="38">
        <f t="shared" si="7"/>
        <v>0</v>
      </c>
      <c r="O53" s="112">
        <f t="shared" si="8"/>
        <v>335.10120000000001</v>
      </c>
      <c r="P53" s="111">
        <f t="shared" si="9"/>
        <v>338.39120000000003</v>
      </c>
      <c r="S53" s="120"/>
      <c r="T53" s="121"/>
      <c r="V53" s="116"/>
      <c r="W53" s="85"/>
    </row>
    <row r="54" spans="1:23" ht="15" customHeight="1" x14ac:dyDescent="0.2">
      <c r="A54" s="71" t="s">
        <v>71</v>
      </c>
      <c r="B54" s="73">
        <v>1.1399999999999999</v>
      </c>
      <c r="C54" s="40">
        <f t="shared" si="0"/>
        <v>192.93359999999998</v>
      </c>
      <c r="D54" s="57"/>
      <c r="E54" s="66"/>
      <c r="F54" s="45">
        <f t="shared" si="12"/>
        <v>18.78</v>
      </c>
      <c r="G54" s="33">
        <f t="shared" si="2"/>
        <v>92.09</v>
      </c>
      <c r="H54" s="41">
        <f t="shared" si="10"/>
        <v>303.80359999999996</v>
      </c>
      <c r="I54" s="35">
        <f t="shared" si="4"/>
        <v>202.88</v>
      </c>
      <c r="J54" s="35">
        <f t="shared" si="5"/>
        <v>88.71</v>
      </c>
      <c r="K54" s="42">
        <f t="shared" si="11"/>
        <v>291.58999999999997</v>
      </c>
      <c r="L54" s="39"/>
      <c r="M54" s="38">
        <f t="shared" si="7"/>
        <v>0</v>
      </c>
      <c r="O54" s="112">
        <f t="shared" si="8"/>
        <v>285.75819999999999</v>
      </c>
      <c r="P54" s="111">
        <f t="shared" si="9"/>
        <v>289.04819999999995</v>
      </c>
      <c r="S54" s="120"/>
      <c r="T54" s="121"/>
      <c r="V54" s="116"/>
      <c r="W54" s="85"/>
    </row>
    <row r="55" spans="1:23" ht="15" customHeight="1" x14ac:dyDescent="0.2">
      <c r="A55" s="71" t="s">
        <v>72</v>
      </c>
      <c r="B55" s="73">
        <v>1.68</v>
      </c>
      <c r="C55" s="40">
        <f t="shared" si="0"/>
        <v>284.32319999999999</v>
      </c>
      <c r="D55" s="57"/>
      <c r="E55" s="66"/>
      <c r="F55" s="45">
        <f t="shared" si="12"/>
        <v>18.78</v>
      </c>
      <c r="G55" s="33">
        <f t="shared" si="2"/>
        <v>92.09</v>
      </c>
      <c r="H55" s="41">
        <f t="shared" si="10"/>
        <v>395.19320000000005</v>
      </c>
      <c r="I55" s="35">
        <f t="shared" si="4"/>
        <v>263.89999999999998</v>
      </c>
      <c r="J55" s="35">
        <f t="shared" si="5"/>
        <v>115.4</v>
      </c>
      <c r="K55" s="42">
        <f t="shared" si="11"/>
        <v>379.29999999999995</v>
      </c>
      <c r="L55" s="39"/>
      <c r="M55" s="38">
        <f t="shared" si="7"/>
        <v>0</v>
      </c>
      <c r="O55" s="112">
        <f t="shared" si="8"/>
        <v>371.71399999999994</v>
      </c>
      <c r="P55" s="111">
        <f t="shared" si="9"/>
        <v>375.00399999999996</v>
      </c>
      <c r="S55" s="120"/>
      <c r="T55" s="121"/>
    </row>
    <row r="56" spans="1:23" ht="15" customHeight="1" x14ac:dyDescent="0.2">
      <c r="A56" s="71" t="s">
        <v>73</v>
      </c>
      <c r="B56" s="73">
        <v>1.5</v>
      </c>
      <c r="C56" s="40">
        <f t="shared" si="0"/>
        <v>253.86</v>
      </c>
      <c r="D56" s="57"/>
      <c r="E56" s="66"/>
      <c r="F56" s="45">
        <f t="shared" si="12"/>
        <v>18.78</v>
      </c>
      <c r="G56" s="33">
        <f t="shared" si="2"/>
        <v>92.09</v>
      </c>
      <c r="H56" s="41">
        <f t="shared" si="10"/>
        <v>364.73</v>
      </c>
      <c r="I56" s="35">
        <f t="shared" si="4"/>
        <v>243.56</v>
      </c>
      <c r="J56" s="35">
        <f t="shared" si="5"/>
        <v>106.5</v>
      </c>
      <c r="K56" s="42">
        <f t="shared" si="11"/>
        <v>350.06</v>
      </c>
      <c r="L56" s="39"/>
      <c r="M56" s="38">
        <f t="shared" si="7"/>
        <v>0</v>
      </c>
      <c r="O56" s="112">
        <f t="shared" si="8"/>
        <v>343.05880000000002</v>
      </c>
      <c r="P56" s="111">
        <f t="shared" si="9"/>
        <v>346.34879999999998</v>
      </c>
      <c r="S56" s="120"/>
      <c r="T56" s="121"/>
    </row>
    <row r="57" spans="1:23" ht="15" customHeight="1" x14ac:dyDescent="0.2">
      <c r="A57" s="71" t="s">
        <v>74</v>
      </c>
      <c r="B57" s="73">
        <v>1.56</v>
      </c>
      <c r="C57" s="40">
        <f t="shared" si="0"/>
        <v>264.01440000000002</v>
      </c>
      <c r="D57" s="57"/>
      <c r="E57" s="66"/>
      <c r="F57" s="45">
        <f t="shared" si="12"/>
        <v>18.78</v>
      </c>
      <c r="G57" s="33">
        <f t="shared" si="2"/>
        <v>92.09</v>
      </c>
      <c r="H57" s="41">
        <f t="shared" si="10"/>
        <v>374.88440000000003</v>
      </c>
      <c r="I57" s="35">
        <f t="shared" si="4"/>
        <v>250.34</v>
      </c>
      <c r="J57" s="35">
        <f t="shared" si="5"/>
        <v>109.47</v>
      </c>
      <c r="K57" s="42">
        <f t="shared" si="11"/>
        <v>359.81</v>
      </c>
      <c r="L57" s="39"/>
      <c r="M57" s="38">
        <f t="shared" si="7"/>
        <v>0</v>
      </c>
      <c r="O57" s="112">
        <f t="shared" si="8"/>
        <v>352.61379999999997</v>
      </c>
      <c r="P57" s="111">
        <f t="shared" si="9"/>
        <v>355.90379999999999</v>
      </c>
      <c r="S57" s="120"/>
      <c r="T57" s="121"/>
    </row>
    <row r="58" spans="1:23" ht="15" customHeight="1" x14ac:dyDescent="0.2">
      <c r="A58" s="71" t="s">
        <v>75</v>
      </c>
      <c r="B58" s="73">
        <v>1.38</v>
      </c>
      <c r="C58" s="40">
        <f t="shared" si="0"/>
        <v>233.55119999999999</v>
      </c>
      <c r="D58" s="57"/>
      <c r="E58" s="66"/>
      <c r="F58" s="45">
        <f t="shared" si="12"/>
        <v>18.78</v>
      </c>
      <c r="G58" s="33">
        <f t="shared" si="2"/>
        <v>92.09</v>
      </c>
      <c r="H58" s="41">
        <f t="shared" si="10"/>
        <v>344.4212</v>
      </c>
      <c r="I58" s="35">
        <f t="shared" si="4"/>
        <v>230</v>
      </c>
      <c r="J58" s="35">
        <f t="shared" si="5"/>
        <v>100.57</v>
      </c>
      <c r="K58" s="42">
        <f t="shared" si="11"/>
        <v>330.57</v>
      </c>
      <c r="L58" s="39"/>
      <c r="M58" s="38">
        <f t="shared" si="7"/>
        <v>0</v>
      </c>
      <c r="O58" s="112">
        <f t="shared" si="8"/>
        <v>323.95859999999999</v>
      </c>
      <c r="P58" s="111">
        <f t="shared" si="9"/>
        <v>327.24860000000001</v>
      </c>
      <c r="S58" s="120"/>
      <c r="T58" s="121"/>
    </row>
    <row r="59" spans="1:23" ht="15" customHeight="1" x14ac:dyDescent="0.2">
      <c r="A59" s="71" t="s">
        <v>76</v>
      </c>
      <c r="B59" s="73">
        <v>1.29</v>
      </c>
      <c r="C59" s="40">
        <f t="shared" si="0"/>
        <v>218.31960000000001</v>
      </c>
      <c r="D59" s="57"/>
      <c r="E59" s="66"/>
      <c r="F59" s="45">
        <f t="shared" si="12"/>
        <v>18.78</v>
      </c>
      <c r="G59" s="33">
        <f t="shared" si="2"/>
        <v>92.09</v>
      </c>
      <c r="H59" s="41">
        <f t="shared" si="10"/>
        <v>329.18960000000004</v>
      </c>
      <c r="I59" s="35">
        <f t="shared" si="4"/>
        <v>219.83</v>
      </c>
      <c r="J59" s="35">
        <f t="shared" si="5"/>
        <v>96.12</v>
      </c>
      <c r="K59" s="42">
        <f t="shared" si="11"/>
        <v>315.95000000000005</v>
      </c>
      <c r="L59" s="39"/>
      <c r="M59" s="38">
        <f t="shared" si="7"/>
        <v>0</v>
      </c>
      <c r="O59" s="112">
        <f t="shared" si="8"/>
        <v>309.63100000000003</v>
      </c>
      <c r="P59" s="111">
        <f t="shared" si="9"/>
        <v>312.92100000000005</v>
      </c>
      <c r="S59" s="120"/>
      <c r="T59" s="121"/>
    </row>
    <row r="60" spans="1:23" ht="15" customHeight="1" x14ac:dyDescent="0.2">
      <c r="A60" s="71" t="s">
        <v>77</v>
      </c>
      <c r="B60" s="73">
        <v>1.1499999999999999</v>
      </c>
      <c r="C60" s="40">
        <f t="shared" si="0"/>
        <v>194.626</v>
      </c>
      <c r="D60" s="57"/>
      <c r="E60" s="66"/>
      <c r="F60" s="45">
        <f t="shared" si="12"/>
        <v>18.78</v>
      </c>
      <c r="G60" s="33">
        <f t="shared" si="2"/>
        <v>92.09</v>
      </c>
      <c r="H60" s="41">
        <f t="shared" si="10"/>
        <v>305.49599999999998</v>
      </c>
      <c r="I60" s="35">
        <f t="shared" si="4"/>
        <v>204.01</v>
      </c>
      <c r="J60" s="35">
        <f t="shared" si="5"/>
        <v>89.2</v>
      </c>
      <c r="K60" s="42">
        <f t="shared" si="11"/>
        <v>293.20999999999998</v>
      </c>
      <c r="L60" s="39"/>
      <c r="M60" s="38">
        <f t="shared" si="7"/>
        <v>0</v>
      </c>
      <c r="O60" s="112">
        <f t="shared" si="8"/>
        <v>287.3458</v>
      </c>
      <c r="P60" s="111">
        <f t="shared" si="9"/>
        <v>290.63579999999996</v>
      </c>
      <c r="S60" s="120"/>
      <c r="T60" s="121"/>
    </row>
    <row r="61" spans="1:23" ht="15" customHeight="1" x14ac:dyDescent="0.2">
      <c r="A61" s="71" t="s">
        <v>78</v>
      </c>
      <c r="B61" s="73">
        <v>1.1499999999999999</v>
      </c>
      <c r="C61" s="40">
        <f t="shared" si="0"/>
        <v>194.626</v>
      </c>
      <c r="D61" s="57"/>
      <c r="E61" s="66"/>
      <c r="F61" s="45">
        <f t="shared" si="12"/>
        <v>18.78</v>
      </c>
      <c r="G61" s="33">
        <f t="shared" si="2"/>
        <v>92.09</v>
      </c>
      <c r="H61" s="41">
        <f t="shared" si="10"/>
        <v>305.49599999999998</v>
      </c>
      <c r="I61" s="35">
        <f t="shared" si="4"/>
        <v>204.01</v>
      </c>
      <c r="J61" s="35">
        <f t="shared" si="5"/>
        <v>89.2</v>
      </c>
      <c r="K61" s="42">
        <f t="shared" si="11"/>
        <v>293.20999999999998</v>
      </c>
      <c r="L61" s="39"/>
      <c r="M61" s="38">
        <f t="shared" si="7"/>
        <v>0</v>
      </c>
      <c r="O61" s="112">
        <f t="shared" si="8"/>
        <v>287.3458</v>
      </c>
      <c r="P61" s="111">
        <f t="shared" si="9"/>
        <v>290.63579999999996</v>
      </c>
      <c r="S61" s="120"/>
      <c r="T61" s="121"/>
    </row>
    <row r="62" spans="1:23" ht="15" customHeight="1" x14ac:dyDescent="0.2">
      <c r="A62" s="71" t="s">
        <v>79</v>
      </c>
      <c r="B62" s="73">
        <v>1.02</v>
      </c>
      <c r="C62" s="40">
        <f t="shared" si="0"/>
        <v>172.62480000000002</v>
      </c>
      <c r="D62" s="57"/>
      <c r="E62" s="66"/>
      <c r="F62" s="45">
        <f t="shared" si="12"/>
        <v>18.78</v>
      </c>
      <c r="G62" s="33">
        <f t="shared" si="2"/>
        <v>92.09</v>
      </c>
      <c r="H62" s="41">
        <f t="shared" si="10"/>
        <v>283.49480000000005</v>
      </c>
      <c r="I62" s="35">
        <f t="shared" si="4"/>
        <v>189.31</v>
      </c>
      <c r="J62" s="35">
        <f t="shared" si="5"/>
        <v>82.78</v>
      </c>
      <c r="K62" s="42">
        <f t="shared" si="11"/>
        <v>272.09000000000003</v>
      </c>
      <c r="L62" s="39"/>
      <c r="M62" s="38">
        <f t="shared" si="7"/>
        <v>0</v>
      </c>
      <c r="O62" s="112">
        <f t="shared" si="8"/>
        <v>266.64820000000003</v>
      </c>
      <c r="P62" s="111">
        <f t="shared" si="9"/>
        <v>269.93820000000005</v>
      </c>
      <c r="S62" s="120"/>
      <c r="T62" s="121"/>
    </row>
    <row r="63" spans="1:23" ht="15" customHeight="1" x14ac:dyDescent="0.2">
      <c r="A63" s="71" t="s">
        <v>80</v>
      </c>
      <c r="B63" s="73">
        <v>0.88</v>
      </c>
      <c r="C63" s="40">
        <f t="shared" si="0"/>
        <v>148.93120000000002</v>
      </c>
      <c r="D63" s="57"/>
      <c r="E63" s="66"/>
      <c r="F63" s="45">
        <f t="shared" si="12"/>
        <v>18.78</v>
      </c>
      <c r="G63" s="33">
        <f t="shared" si="2"/>
        <v>92.09</v>
      </c>
      <c r="H63" s="41">
        <f t="shared" si="10"/>
        <v>259.80119999999999</v>
      </c>
      <c r="I63" s="35">
        <f t="shared" si="4"/>
        <v>173.49</v>
      </c>
      <c r="J63" s="35">
        <f t="shared" si="5"/>
        <v>75.86</v>
      </c>
      <c r="K63" s="42">
        <f t="shared" si="11"/>
        <v>249.35000000000002</v>
      </c>
      <c r="L63" s="39"/>
      <c r="M63" s="38">
        <f t="shared" si="7"/>
        <v>0</v>
      </c>
      <c r="O63" s="112">
        <f t="shared" si="8"/>
        <v>244.36300000000003</v>
      </c>
      <c r="P63" s="111">
        <f t="shared" si="9"/>
        <v>247.65300000000002</v>
      </c>
      <c r="S63" s="120"/>
      <c r="T63" s="121"/>
    </row>
    <row r="64" spans="1:23" ht="15" customHeight="1" x14ac:dyDescent="0.2">
      <c r="A64" s="71" t="s">
        <v>81</v>
      </c>
      <c r="B64" s="73">
        <v>0.78</v>
      </c>
      <c r="C64" s="40">
        <f t="shared" si="0"/>
        <v>132.00720000000001</v>
      </c>
      <c r="D64" s="57"/>
      <c r="E64" s="66"/>
      <c r="F64" s="45">
        <f t="shared" si="12"/>
        <v>18.78</v>
      </c>
      <c r="G64" s="33">
        <f t="shared" si="2"/>
        <v>92.09</v>
      </c>
      <c r="H64" s="41">
        <f t="shared" si="10"/>
        <v>242.87720000000002</v>
      </c>
      <c r="I64" s="35">
        <f t="shared" si="4"/>
        <v>162.19</v>
      </c>
      <c r="J64" s="35">
        <f t="shared" si="5"/>
        <v>70.92</v>
      </c>
      <c r="K64" s="42">
        <f t="shared" si="11"/>
        <v>233.11</v>
      </c>
      <c r="L64" s="39"/>
      <c r="M64" s="38">
        <f t="shared" si="7"/>
        <v>0</v>
      </c>
      <c r="O64" s="112">
        <f t="shared" si="8"/>
        <v>228.4478</v>
      </c>
      <c r="P64" s="111">
        <f t="shared" si="9"/>
        <v>231.73779999999999</v>
      </c>
      <c r="S64" s="120"/>
      <c r="T64" s="121"/>
    </row>
    <row r="65" spans="1:35" ht="15" customHeight="1" x14ac:dyDescent="0.2">
      <c r="A65" s="71" t="s">
        <v>82</v>
      </c>
      <c r="B65" s="73">
        <v>0.97</v>
      </c>
      <c r="C65" s="40">
        <f t="shared" si="0"/>
        <v>164.1628</v>
      </c>
      <c r="D65" s="57"/>
      <c r="E65" s="66"/>
      <c r="F65" s="45">
        <f t="shared" si="12"/>
        <v>18.78</v>
      </c>
      <c r="G65" s="33">
        <f t="shared" si="2"/>
        <v>92.09</v>
      </c>
      <c r="H65" s="41">
        <f t="shared" si="10"/>
        <v>275.03280000000001</v>
      </c>
      <c r="I65" s="35">
        <f t="shared" si="4"/>
        <v>183.66</v>
      </c>
      <c r="J65" s="35">
        <f t="shared" si="5"/>
        <v>80.31</v>
      </c>
      <c r="K65" s="42">
        <f t="shared" si="11"/>
        <v>263.97000000000003</v>
      </c>
      <c r="L65" s="39"/>
      <c r="M65" s="38">
        <f t="shared" si="7"/>
        <v>0</v>
      </c>
      <c r="O65" s="112">
        <f t="shared" si="8"/>
        <v>258.69060000000002</v>
      </c>
      <c r="P65" s="111">
        <f t="shared" si="9"/>
        <v>261.98060000000004</v>
      </c>
      <c r="S65" s="120"/>
      <c r="T65" s="121"/>
    </row>
    <row r="66" spans="1:35" ht="15" customHeight="1" x14ac:dyDescent="0.2">
      <c r="A66" s="71" t="s">
        <v>83</v>
      </c>
      <c r="B66" s="73">
        <v>0.9</v>
      </c>
      <c r="C66" s="40">
        <f t="shared" si="0"/>
        <v>152.316</v>
      </c>
      <c r="D66" s="57"/>
      <c r="E66" s="66"/>
      <c r="F66" s="45">
        <f t="shared" si="12"/>
        <v>18.78</v>
      </c>
      <c r="G66" s="35">
        <f t="shared" si="2"/>
        <v>92.09</v>
      </c>
      <c r="H66" s="34">
        <f t="shared" si="10"/>
        <v>263.18600000000004</v>
      </c>
      <c r="I66" s="35">
        <f t="shared" si="4"/>
        <v>175.75</v>
      </c>
      <c r="J66" s="35">
        <f t="shared" si="5"/>
        <v>76.849999999999994</v>
      </c>
      <c r="K66" s="42">
        <f t="shared" si="11"/>
        <v>252.6</v>
      </c>
      <c r="L66" s="39"/>
      <c r="M66" s="38">
        <f t="shared" si="7"/>
        <v>0</v>
      </c>
      <c r="O66" s="112">
        <f t="shared" si="8"/>
        <v>247.548</v>
      </c>
      <c r="P66" s="111">
        <f t="shared" si="9"/>
        <v>250.83799999999999</v>
      </c>
      <c r="S66" s="120"/>
      <c r="T66" s="121"/>
    </row>
    <row r="67" spans="1:35" ht="15" customHeight="1" x14ac:dyDescent="0.2">
      <c r="A67" s="71" t="s">
        <v>84</v>
      </c>
      <c r="B67" s="73">
        <v>0.7</v>
      </c>
      <c r="C67" s="40">
        <f t="shared" si="0"/>
        <v>118.468</v>
      </c>
      <c r="D67" s="57"/>
      <c r="E67" s="66"/>
      <c r="F67" s="45">
        <f t="shared" si="12"/>
        <v>18.78</v>
      </c>
      <c r="G67" s="35">
        <f t="shared" si="2"/>
        <v>92.09</v>
      </c>
      <c r="H67" s="34">
        <f t="shared" si="10"/>
        <v>229.33799999999999</v>
      </c>
      <c r="I67" s="35">
        <f t="shared" si="4"/>
        <v>153.15</v>
      </c>
      <c r="J67" s="35">
        <f t="shared" si="5"/>
        <v>66.97</v>
      </c>
      <c r="K67" s="42">
        <f t="shared" si="11"/>
        <v>220.12</v>
      </c>
      <c r="L67" s="39"/>
      <c r="M67" s="38">
        <f t="shared" si="7"/>
        <v>0</v>
      </c>
      <c r="O67" s="112">
        <f t="shared" si="8"/>
        <v>215.7176</v>
      </c>
      <c r="P67" s="111">
        <f t="shared" si="9"/>
        <v>219.0076</v>
      </c>
      <c r="S67" s="120"/>
      <c r="T67" s="121"/>
    </row>
    <row r="68" spans="1:35" ht="15" customHeight="1" x14ac:dyDescent="0.2">
      <c r="A68" s="71" t="s">
        <v>85</v>
      </c>
      <c r="B68" s="73">
        <v>0.64</v>
      </c>
      <c r="C68" s="40">
        <f t="shared" si="0"/>
        <v>108.31360000000001</v>
      </c>
      <c r="D68" s="57"/>
      <c r="E68" s="66"/>
      <c r="F68" s="45">
        <f t="shared" si="12"/>
        <v>18.78</v>
      </c>
      <c r="G68" s="35">
        <f t="shared" si="2"/>
        <v>92.09</v>
      </c>
      <c r="H68" s="34">
        <f t="shared" si="10"/>
        <v>219.18360000000001</v>
      </c>
      <c r="I68" s="35">
        <f t="shared" si="4"/>
        <v>146.37</v>
      </c>
      <c r="J68" s="35">
        <f t="shared" si="5"/>
        <v>64</v>
      </c>
      <c r="K68" s="42">
        <f t="shared" si="11"/>
        <v>210.37</v>
      </c>
      <c r="L68" s="39"/>
      <c r="M68" s="38">
        <f t="shared" si="7"/>
        <v>0</v>
      </c>
      <c r="O68" s="112">
        <f t="shared" si="8"/>
        <v>206.1626</v>
      </c>
      <c r="P68" s="111">
        <f t="shared" si="9"/>
        <v>209.45260000000002</v>
      </c>
      <c r="S68" s="120"/>
      <c r="T68" s="121"/>
    </row>
    <row r="69" spans="1:35" ht="15" customHeight="1" x14ac:dyDescent="0.2">
      <c r="A69" s="71" t="s">
        <v>86</v>
      </c>
      <c r="B69" s="73">
        <v>1.5</v>
      </c>
      <c r="C69" s="40">
        <f t="shared" si="0"/>
        <v>253.86</v>
      </c>
      <c r="D69" s="57"/>
      <c r="E69" s="66"/>
      <c r="F69" s="45">
        <f t="shared" si="12"/>
        <v>18.78</v>
      </c>
      <c r="G69" s="35">
        <f t="shared" si="2"/>
        <v>92.09</v>
      </c>
      <c r="H69" s="34">
        <f t="shared" si="10"/>
        <v>364.73</v>
      </c>
      <c r="I69" s="35">
        <f t="shared" si="4"/>
        <v>243.56</v>
      </c>
      <c r="J69" s="35">
        <f t="shared" si="5"/>
        <v>106.5</v>
      </c>
      <c r="K69" s="42">
        <f t="shared" si="11"/>
        <v>350.06</v>
      </c>
      <c r="L69" s="39"/>
      <c r="M69" s="38">
        <f t="shared" si="7"/>
        <v>0</v>
      </c>
      <c r="O69" s="112">
        <f t="shared" si="8"/>
        <v>343.05880000000002</v>
      </c>
      <c r="P69" s="111">
        <f t="shared" si="9"/>
        <v>346.34879999999998</v>
      </c>
      <c r="S69" s="120"/>
      <c r="T69" s="121"/>
    </row>
    <row r="70" spans="1:35" ht="15" customHeight="1" x14ac:dyDescent="0.2">
      <c r="A70" s="71" t="s">
        <v>87</v>
      </c>
      <c r="B70" s="73">
        <v>1.4</v>
      </c>
      <c r="C70" s="40">
        <f t="shared" si="0"/>
        <v>236.93600000000001</v>
      </c>
      <c r="D70" s="57"/>
      <c r="E70" s="66"/>
      <c r="F70" s="45">
        <f t="shared" si="12"/>
        <v>18.78</v>
      </c>
      <c r="G70" s="35">
        <f t="shared" si="2"/>
        <v>92.09</v>
      </c>
      <c r="H70" s="34">
        <f t="shared" si="10"/>
        <v>347.80600000000004</v>
      </c>
      <c r="I70" s="35">
        <f t="shared" si="4"/>
        <v>232.26</v>
      </c>
      <c r="J70" s="35">
        <f t="shared" si="5"/>
        <v>101.56</v>
      </c>
      <c r="K70" s="42">
        <f t="shared" si="11"/>
        <v>333.82</v>
      </c>
      <c r="L70" s="39"/>
      <c r="M70" s="38">
        <f t="shared" si="7"/>
        <v>0</v>
      </c>
      <c r="O70" s="112">
        <f t="shared" si="8"/>
        <v>327.14359999999999</v>
      </c>
      <c r="P70" s="111">
        <f t="shared" si="9"/>
        <v>330.43359999999996</v>
      </c>
      <c r="S70" s="120"/>
      <c r="T70" s="121"/>
    </row>
    <row r="71" spans="1:35" ht="15" customHeight="1" x14ac:dyDescent="0.2">
      <c r="A71" s="71" t="s">
        <v>88</v>
      </c>
      <c r="B71" s="73">
        <v>1.38</v>
      </c>
      <c r="C71" s="40">
        <f t="shared" si="0"/>
        <v>233.55119999999999</v>
      </c>
      <c r="D71" s="57"/>
      <c r="E71" s="66"/>
      <c r="F71" s="45">
        <f t="shared" si="12"/>
        <v>18.78</v>
      </c>
      <c r="G71" s="35">
        <f t="shared" si="2"/>
        <v>92.09</v>
      </c>
      <c r="H71" s="34">
        <f t="shared" si="10"/>
        <v>344.4212</v>
      </c>
      <c r="I71" s="35">
        <f t="shared" si="4"/>
        <v>230</v>
      </c>
      <c r="J71" s="35">
        <f t="shared" si="5"/>
        <v>100.57</v>
      </c>
      <c r="K71" s="42">
        <f t="shared" si="11"/>
        <v>330.57</v>
      </c>
      <c r="L71" s="39"/>
      <c r="M71" s="38">
        <f t="shared" si="7"/>
        <v>0</v>
      </c>
      <c r="O71" s="112">
        <f t="shared" si="8"/>
        <v>323.95859999999999</v>
      </c>
      <c r="P71" s="111">
        <f t="shared" si="9"/>
        <v>327.24860000000001</v>
      </c>
      <c r="S71" s="120"/>
      <c r="T71" s="121"/>
    </row>
    <row r="72" spans="1:35" ht="15" customHeight="1" x14ac:dyDescent="0.2">
      <c r="A72" s="71" t="s">
        <v>89</v>
      </c>
      <c r="B72" s="73">
        <v>1.28</v>
      </c>
      <c r="C72" s="40">
        <f t="shared" si="0"/>
        <v>216.62720000000002</v>
      </c>
      <c r="D72" s="57"/>
      <c r="E72" s="66"/>
      <c r="F72" s="45">
        <f t="shared" si="12"/>
        <v>18.78</v>
      </c>
      <c r="G72" s="35">
        <f t="shared" si="2"/>
        <v>92.09</v>
      </c>
      <c r="H72" s="34">
        <f t="shared" si="10"/>
        <v>327.49720000000002</v>
      </c>
      <c r="I72" s="35">
        <f t="shared" si="4"/>
        <v>218.7</v>
      </c>
      <c r="J72" s="35">
        <f t="shared" si="5"/>
        <v>95.63</v>
      </c>
      <c r="K72" s="42">
        <f t="shared" si="11"/>
        <v>314.33</v>
      </c>
      <c r="L72" s="39"/>
      <c r="M72" s="38">
        <f t="shared" si="7"/>
        <v>0</v>
      </c>
      <c r="O72" s="112">
        <f t="shared" si="8"/>
        <v>308.04339999999996</v>
      </c>
      <c r="P72" s="111">
        <f t="shared" si="9"/>
        <v>311.33339999999998</v>
      </c>
      <c r="S72" s="120"/>
      <c r="T72" s="121"/>
    </row>
    <row r="73" spans="1:35" ht="15" customHeight="1" x14ac:dyDescent="0.2">
      <c r="A73" s="71" t="s">
        <v>90</v>
      </c>
      <c r="B73" s="73">
        <v>1.1000000000000001</v>
      </c>
      <c r="C73" s="40">
        <f t="shared" si="0"/>
        <v>186.16400000000002</v>
      </c>
      <c r="D73" s="57"/>
      <c r="E73" s="66"/>
      <c r="F73" s="45">
        <f t="shared" si="12"/>
        <v>18.78</v>
      </c>
      <c r="G73" s="35">
        <f t="shared" si="2"/>
        <v>92.09</v>
      </c>
      <c r="H73" s="34">
        <f t="shared" si="10"/>
        <v>297.03399999999999</v>
      </c>
      <c r="I73" s="35">
        <f t="shared" si="4"/>
        <v>198.36</v>
      </c>
      <c r="J73" s="35">
        <f t="shared" si="5"/>
        <v>86.73</v>
      </c>
      <c r="K73" s="42">
        <f t="shared" si="11"/>
        <v>285.09000000000003</v>
      </c>
      <c r="L73" s="39"/>
      <c r="M73" s="38">
        <f t="shared" si="7"/>
        <v>0</v>
      </c>
      <c r="O73" s="112">
        <f t="shared" si="8"/>
        <v>279.38820000000004</v>
      </c>
      <c r="P73" s="111">
        <f t="shared" si="9"/>
        <v>282.67820000000006</v>
      </c>
      <c r="S73" s="120"/>
      <c r="T73" s="121"/>
    </row>
    <row r="74" spans="1:35" ht="15" customHeight="1" x14ac:dyDescent="0.2">
      <c r="A74" s="71" t="s">
        <v>91</v>
      </c>
      <c r="B74" s="73">
        <v>1.02</v>
      </c>
      <c r="C74" s="40">
        <f t="shared" si="0"/>
        <v>172.62480000000002</v>
      </c>
      <c r="D74" s="57"/>
      <c r="E74" s="66"/>
      <c r="F74" s="45">
        <f t="shared" si="12"/>
        <v>18.78</v>
      </c>
      <c r="G74" s="35">
        <f t="shared" si="2"/>
        <v>92.09</v>
      </c>
      <c r="H74" s="34">
        <f t="shared" si="10"/>
        <v>283.49480000000005</v>
      </c>
      <c r="I74" s="35">
        <f t="shared" si="4"/>
        <v>189.31</v>
      </c>
      <c r="J74" s="35">
        <f t="shared" si="5"/>
        <v>82.78</v>
      </c>
      <c r="K74" s="42">
        <f t="shared" si="11"/>
        <v>272.09000000000003</v>
      </c>
      <c r="L74" s="39"/>
      <c r="M74" s="38">
        <f t="shared" si="7"/>
        <v>0</v>
      </c>
      <c r="O74" s="112">
        <f t="shared" si="8"/>
        <v>266.64820000000003</v>
      </c>
      <c r="P74" s="111">
        <f t="shared" si="9"/>
        <v>269.93820000000005</v>
      </c>
      <c r="S74" s="120"/>
      <c r="T74" s="121"/>
    </row>
    <row r="75" spans="1:35" ht="15" customHeight="1" x14ac:dyDescent="0.2">
      <c r="A75" s="71" t="s">
        <v>92</v>
      </c>
      <c r="B75" s="73">
        <v>0.84</v>
      </c>
      <c r="C75" s="40">
        <f t="shared" si="0"/>
        <v>142.16159999999999</v>
      </c>
      <c r="D75" s="57"/>
      <c r="E75" s="66"/>
      <c r="F75" s="45">
        <f t="shared" si="12"/>
        <v>18.78</v>
      </c>
      <c r="G75" s="35">
        <f t="shared" si="2"/>
        <v>92.09</v>
      </c>
      <c r="H75" s="34">
        <f t="shared" si="10"/>
        <v>253.0316</v>
      </c>
      <c r="I75" s="35">
        <f t="shared" si="4"/>
        <v>168.97</v>
      </c>
      <c r="J75" s="35">
        <f t="shared" si="5"/>
        <v>73.89</v>
      </c>
      <c r="K75" s="42">
        <f t="shared" si="11"/>
        <v>242.86</v>
      </c>
      <c r="L75" s="39"/>
      <c r="M75" s="38">
        <f t="shared" si="7"/>
        <v>0</v>
      </c>
      <c r="O75" s="112">
        <f t="shared" si="8"/>
        <v>238.00280000000001</v>
      </c>
      <c r="P75" s="111">
        <f t="shared" si="9"/>
        <v>241.2928</v>
      </c>
      <c r="S75" s="120"/>
      <c r="T75" s="121"/>
    </row>
    <row r="76" spans="1:35" ht="15" customHeight="1" x14ac:dyDescent="0.2">
      <c r="A76" s="71" t="s">
        <v>93</v>
      </c>
      <c r="B76" s="73">
        <v>0.78</v>
      </c>
      <c r="C76" s="40">
        <f t="shared" si="0"/>
        <v>132.00720000000001</v>
      </c>
      <c r="D76" s="57"/>
      <c r="E76" s="66"/>
      <c r="F76" s="45">
        <f t="shared" si="12"/>
        <v>18.78</v>
      </c>
      <c r="G76" s="35">
        <f t="shared" si="2"/>
        <v>92.09</v>
      </c>
      <c r="H76" s="34">
        <f t="shared" si="10"/>
        <v>242.87720000000002</v>
      </c>
      <c r="I76" s="35">
        <f t="shared" si="4"/>
        <v>162.19</v>
      </c>
      <c r="J76" s="35">
        <f t="shared" si="5"/>
        <v>70.92</v>
      </c>
      <c r="K76" s="42">
        <f t="shared" si="11"/>
        <v>233.11</v>
      </c>
      <c r="L76" s="39"/>
      <c r="M76" s="38">
        <f t="shared" si="7"/>
        <v>0</v>
      </c>
      <c r="O76" s="112">
        <f t="shared" si="8"/>
        <v>228.4478</v>
      </c>
      <c r="P76" s="111">
        <f t="shared" si="9"/>
        <v>231.73779999999999</v>
      </c>
      <c r="S76" s="120"/>
      <c r="T76" s="121"/>
    </row>
    <row r="77" spans="1:35" ht="15" customHeight="1" x14ac:dyDescent="0.2">
      <c r="A77" s="71" t="s">
        <v>94</v>
      </c>
      <c r="B77" s="73">
        <v>0.59</v>
      </c>
      <c r="C77" s="40">
        <f>+B77*B$4</f>
        <v>99.851600000000005</v>
      </c>
      <c r="D77" s="57"/>
      <c r="E77" s="66"/>
      <c r="F77" s="45">
        <f t="shared" si="12"/>
        <v>18.78</v>
      </c>
      <c r="G77" s="35">
        <f>$E$4</f>
        <v>92.09</v>
      </c>
      <c r="H77" s="34">
        <f t="shared" si="10"/>
        <v>210.72160000000002</v>
      </c>
      <c r="I77" s="35">
        <f t="shared" si="4"/>
        <v>140.72</v>
      </c>
      <c r="J77" s="35">
        <f t="shared" si="5"/>
        <v>61.53</v>
      </c>
      <c r="K77" s="42">
        <f t="shared" si="11"/>
        <v>202.25</v>
      </c>
      <c r="L77" s="39"/>
      <c r="M77" s="38">
        <f t="shared" si="7"/>
        <v>0</v>
      </c>
      <c r="O77" s="112">
        <f t="shared" si="8"/>
        <v>198.20499999999998</v>
      </c>
      <c r="P77" s="111">
        <f t="shared" si="9"/>
        <v>201.495</v>
      </c>
      <c r="S77" s="120"/>
      <c r="T77" s="121"/>
    </row>
    <row r="78" spans="1:35" ht="15" customHeight="1" x14ac:dyDescent="0.2">
      <c r="A78" s="71" t="s">
        <v>95</v>
      </c>
      <c r="B78" s="74">
        <v>0.54</v>
      </c>
      <c r="C78" s="68">
        <f>+B78*B$4</f>
        <v>91.389600000000016</v>
      </c>
      <c r="D78" s="69"/>
      <c r="E78" s="66"/>
      <c r="F78" s="45">
        <f t="shared" si="12"/>
        <v>18.78</v>
      </c>
      <c r="G78" s="35">
        <f>$E$4</f>
        <v>92.09</v>
      </c>
      <c r="H78" s="34">
        <f t="shared" si="10"/>
        <v>202.25960000000003</v>
      </c>
      <c r="I78" s="35">
        <f>ROUND(+H78*$J$3*$J$5,2)</f>
        <v>135.07</v>
      </c>
      <c r="J78" s="35">
        <f>ROUND(+H78*$J$4,2)</f>
        <v>59.06</v>
      </c>
      <c r="K78" s="42">
        <f t="shared" si="11"/>
        <v>194.13</v>
      </c>
      <c r="L78" s="39"/>
      <c r="M78" s="38">
        <f>L78*K78</f>
        <v>0</v>
      </c>
      <c r="O78" s="112">
        <f>K78*0.98</f>
        <v>190.2474</v>
      </c>
      <c r="P78" s="111">
        <f>((K78-O$6)*0.98)+O$6</f>
        <v>193.53739999999999</v>
      </c>
      <c r="S78" s="120"/>
      <c r="T78" s="121"/>
      <c r="V78" s="1"/>
    </row>
    <row r="79" spans="1:35" s="47" customFormat="1" ht="15" customHeight="1" thickBot="1" x14ac:dyDescent="0.25">
      <c r="A79" s="109"/>
      <c r="B79" s="127"/>
      <c r="C79" s="128"/>
      <c r="D79" s="128"/>
      <c r="E79" s="129"/>
      <c r="F79" s="130"/>
      <c r="G79" s="123"/>
      <c r="H79" s="131"/>
      <c r="I79" s="123"/>
      <c r="J79" s="123"/>
      <c r="K79" s="132"/>
      <c r="L79" s="133"/>
      <c r="M79" s="125"/>
      <c r="N79" s="44"/>
      <c r="O79" s="44"/>
      <c r="P79" s="1"/>
      <c r="Q79" s="1"/>
      <c r="R79" s="1"/>
      <c r="S79" s="120"/>
      <c r="T79" s="121"/>
      <c r="U79" s="1"/>
      <c r="V79" s="1"/>
      <c r="W79" s="1"/>
      <c r="X79" s="1"/>
      <c r="Y79" s="1"/>
      <c r="Z79" s="1"/>
      <c r="AA79" s="1"/>
      <c r="AB79" s="1"/>
      <c r="AC79" s="1"/>
      <c r="AD79" s="1"/>
      <c r="AE79" s="1"/>
      <c r="AF79" s="1"/>
      <c r="AG79" s="1"/>
      <c r="AH79" s="1"/>
      <c r="AI79" s="1"/>
    </row>
    <row r="80" spans="1:35" ht="15" customHeight="1" thickBot="1" x14ac:dyDescent="0.25">
      <c r="B80" s="67"/>
      <c r="C80" s="67"/>
      <c r="D80" s="67"/>
      <c r="J80" s="48" t="s">
        <v>0</v>
      </c>
      <c r="K80" s="49"/>
      <c r="L80" s="50">
        <f>SUM(L13:L78)</f>
        <v>0</v>
      </c>
      <c r="M80" s="51">
        <f>SUM(M13:M78)</f>
        <v>0</v>
      </c>
      <c r="N80" s="44"/>
      <c r="O80" s="44"/>
      <c r="S80" s="120"/>
      <c r="T80" s="121"/>
      <c r="V80" s="1"/>
    </row>
    <row r="81" spans="1:20" ht="15" customHeight="1" x14ac:dyDescent="0.2">
      <c r="B81" s="67"/>
      <c r="C81" s="67"/>
      <c r="D81" s="67"/>
      <c r="J81" s="124"/>
      <c r="K81" s="125"/>
      <c r="L81" s="126"/>
      <c r="M81" s="125"/>
      <c r="S81" s="120"/>
      <c r="T81" s="121"/>
    </row>
    <row r="82" spans="1:20" ht="41.25" customHeight="1" x14ac:dyDescent="0.2">
      <c r="A82" s="159" t="s">
        <v>1338</v>
      </c>
      <c r="B82" s="159"/>
      <c r="C82" s="159"/>
      <c r="D82" s="159"/>
      <c r="E82" s="159"/>
      <c r="F82" s="159"/>
      <c r="G82" s="159"/>
      <c r="H82" s="159"/>
      <c r="I82" s="159"/>
      <c r="J82" s="159"/>
      <c r="K82" s="159"/>
      <c r="L82" s="159"/>
      <c r="M82" s="159"/>
      <c r="S82" s="120"/>
      <c r="T82" s="121"/>
    </row>
    <row r="83" spans="1:20" ht="15" customHeight="1" x14ac:dyDescent="0.2">
      <c r="A83" s="10"/>
      <c r="B83" s="10"/>
      <c r="C83" s="10"/>
      <c r="D83" s="10"/>
      <c r="E83" s="10"/>
      <c r="F83" s="10"/>
      <c r="G83" s="10"/>
      <c r="H83" s="10"/>
      <c r="I83" s="10"/>
      <c r="J83" s="10"/>
      <c r="K83" s="10"/>
      <c r="L83" s="10"/>
      <c r="M83" s="10"/>
      <c r="S83" s="120"/>
      <c r="T83" s="121"/>
    </row>
    <row r="84" spans="1:20" ht="15" customHeight="1" x14ac:dyDescent="0.2">
      <c r="A84" s="149" t="s">
        <v>1394</v>
      </c>
      <c r="B84" s="142"/>
      <c r="C84" s="142"/>
      <c r="D84" s="142"/>
      <c r="E84" s="142"/>
      <c r="F84" s="142"/>
      <c r="G84" s="142"/>
      <c r="H84" s="142"/>
      <c r="I84" s="142"/>
      <c r="J84" s="142"/>
      <c r="K84" s="142"/>
      <c r="L84" s="142"/>
      <c r="M84" s="142"/>
      <c r="S84" s="120"/>
      <c r="T84" s="121"/>
    </row>
    <row r="85" spans="1:20" ht="15" customHeight="1" x14ac:dyDescent="0.25">
      <c r="A85" s="44" t="s">
        <v>1339</v>
      </c>
      <c r="B85" s="142"/>
      <c r="C85" s="142"/>
      <c r="D85" s="142"/>
      <c r="E85" s="142"/>
      <c r="F85" s="142"/>
      <c r="G85" s="142"/>
      <c r="H85" s="142"/>
      <c r="I85" s="142"/>
      <c r="J85" s="142"/>
      <c r="K85" s="142"/>
      <c r="L85" s="142"/>
      <c r="M85" s="142"/>
      <c r="S85" s="114">
        <v>2017</v>
      </c>
      <c r="T85" s="137">
        <v>164.5</v>
      </c>
    </row>
    <row r="86" spans="1:20" ht="15" customHeight="1" x14ac:dyDescent="0.25">
      <c r="A86" s="142"/>
      <c r="B86" s="142"/>
      <c r="C86" s="142"/>
      <c r="D86" s="142"/>
      <c r="E86" s="142"/>
      <c r="F86" s="142"/>
      <c r="G86" s="142"/>
      <c r="H86" s="142"/>
      <c r="I86" s="142"/>
      <c r="J86" s="142"/>
      <c r="K86" s="142"/>
      <c r="L86" s="142"/>
      <c r="M86" s="142"/>
      <c r="S86" s="114">
        <v>2018</v>
      </c>
      <c r="T86" s="137">
        <v>164.5</v>
      </c>
    </row>
    <row r="87" spans="1:20" ht="15" customHeight="1" x14ac:dyDescent="0.2"/>
    <row r="88" spans="1:20" ht="15" customHeight="1" x14ac:dyDescent="0.2"/>
    <row r="89" spans="1:20" ht="15" customHeight="1" x14ac:dyDescent="0.2"/>
    <row r="90" spans="1:20" ht="15" customHeight="1" x14ac:dyDescent="0.2"/>
    <row r="91" spans="1:20" ht="15" customHeight="1" x14ac:dyDescent="0.2"/>
    <row r="92" spans="1:20" ht="15" customHeight="1" x14ac:dyDescent="0.2"/>
    <row r="93" spans="1:20" ht="15" customHeight="1" x14ac:dyDescent="0.2"/>
    <row r="94" spans="1:20" ht="15" customHeight="1" x14ac:dyDescent="0.2"/>
    <row r="95" spans="1:20" ht="15" customHeight="1" x14ac:dyDescent="0.2"/>
    <row r="96" spans="1:20" ht="15" customHeight="1" x14ac:dyDescent="0.2"/>
    <row r="97" ht="15" customHeight="1" x14ac:dyDescent="0.2"/>
  </sheetData>
  <mergeCells count="12">
    <mergeCell ref="O9:P9"/>
    <mergeCell ref="K7:L7"/>
    <mergeCell ref="K8:L8"/>
    <mergeCell ref="O5:P5"/>
    <mergeCell ref="A82:M82"/>
    <mergeCell ref="A1:D1"/>
    <mergeCell ref="B10:C10"/>
    <mergeCell ref="D10:E10"/>
    <mergeCell ref="L10:L12"/>
    <mergeCell ref="F1:H1"/>
    <mergeCell ref="K1:M1"/>
    <mergeCell ref="K9:M9"/>
  </mergeCells>
  <dataValidations count="3">
    <dataValidation type="whole" allowBlank="1" showErrorMessage="1" error="You must enter a number." sqref="L13:L78">
      <formula1>0</formula1>
      <formula2>1000000000</formula2>
    </dataValidation>
    <dataValidation type="list" allowBlank="1" showInputMessage="1" showErrorMessage="1" sqref="P6">
      <formula1>$S$85:$S$86</formula1>
    </dataValidation>
    <dataValidation type="list" allowBlank="1" showInputMessage="1" showErrorMessage="1" sqref="K5">
      <formula1>$S$1:$S$50</formula1>
    </dataValidation>
  </dataValidations>
  <pageMargins left="0.75" right="0.75" top="1" bottom="1" header="0.5" footer="0.5"/>
  <pageSetup orientation="portrait" r:id="rId1"/>
  <headerFooter alignWithMargins="0"/>
  <ignoredErrors>
    <ignoredError sqref="M8"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RUG IV 2018 URBAN Rates</vt:lpstr>
      <vt:lpstr>RUG IV 2018 RURAL Rates </vt:lpstr>
    </vt:vector>
  </TitlesOfParts>
  <Company>AAHSA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iwoody</dc:creator>
  <cp:lastModifiedBy>Michelle</cp:lastModifiedBy>
  <cp:lastPrinted>2008-05-04T08:19:37Z</cp:lastPrinted>
  <dcterms:created xsi:type="dcterms:W3CDTF">2004-08-05T12:42:37Z</dcterms:created>
  <dcterms:modified xsi:type="dcterms:W3CDTF">2017-05-08T13:40:06Z</dcterms:modified>
</cp:coreProperties>
</file>